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nter06\Documents\"/>
    </mc:Choice>
  </mc:AlternateContent>
  <bookViews>
    <workbookView xWindow="-90" yWindow="-90" windowWidth="23235" windowHeight="12435"/>
  </bookViews>
  <sheets>
    <sheet name="ÜBERSICHT" sheetId="54" r:id="rId1"/>
    <sheet name="EINSTELLUNGEN" sheetId="53" state="hidden" r:id="rId2"/>
    <sheet name="Januar" sheetId="27" r:id="rId3"/>
    <sheet name="Februar" sheetId="40" r:id="rId4"/>
    <sheet name="März" sheetId="41" r:id="rId5"/>
    <sheet name="April" sheetId="42" r:id="rId6"/>
    <sheet name="Mai" sheetId="43" r:id="rId7"/>
    <sheet name="Juni" sheetId="46" r:id="rId8"/>
    <sheet name="Juli" sheetId="47" r:id="rId9"/>
    <sheet name="August" sheetId="48" r:id="rId10"/>
    <sheet name="September" sheetId="49" r:id="rId11"/>
    <sheet name="Oktober" sheetId="50" r:id="rId12"/>
    <sheet name="November" sheetId="51" r:id="rId13"/>
    <sheet name="Dezember" sheetId="52" r:id="rId14"/>
  </sheets>
  <definedNames>
    <definedName name="_xlnm.Print_Area" localSheetId="5">April!$A$1:$T$38</definedName>
    <definedName name="_xlnm.Print_Area" localSheetId="9">August!$A$1:$T$38</definedName>
    <definedName name="_xlnm.Print_Area" localSheetId="13">Dezember!$A$1:$T$38</definedName>
    <definedName name="_xlnm.Print_Area" localSheetId="3">Februar!$A$1:$T$38</definedName>
    <definedName name="_xlnm.Print_Area" localSheetId="2">Januar!$A$1:$T$38</definedName>
    <definedName name="_xlnm.Print_Area" localSheetId="8">Juli!$A$1:$T$38</definedName>
    <definedName name="_xlnm.Print_Area" localSheetId="7">Juni!$A$1:$T$38</definedName>
    <definedName name="_xlnm.Print_Area" localSheetId="6">Mai!$A$1:$T$38</definedName>
    <definedName name="_xlnm.Print_Area" localSheetId="4">März!$A$1:$T$38</definedName>
    <definedName name="_xlnm.Print_Area" localSheetId="12">November!$A$1:$T$38</definedName>
    <definedName name="_xlnm.Print_Area" localSheetId="11">Oktober!$A$1:$T$38</definedName>
    <definedName name="_xlnm.Print_Area" localSheetId="10">September!$A$1:$T$38</definedName>
    <definedName name="_xlnm.Print_Area" localSheetId="0">ÜBERSICHT!$B$1:$R$38</definedName>
    <definedName name="Kalenderjahr">#REF!</definedName>
    <definedName name="wertAuswahlMitarbeiter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2" l="1"/>
  <c r="B1" i="51"/>
  <c r="B1" i="50"/>
  <c r="B1" i="49"/>
  <c r="B1" i="48"/>
  <c r="B1" i="47"/>
  <c r="B1" i="46"/>
  <c r="B1" i="43"/>
  <c r="B1" i="42"/>
  <c r="B1" i="41"/>
  <c r="B1" i="40"/>
  <c r="B11" i="48"/>
  <c r="G9" i="53"/>
  <c r="F9" i="53"/>
  <c r="B22" i="52"/>
  <c r="B19" i="52"/>
  <c r="B11" i="52"/>
  <c r="B10" i="52"/>
  <c r="B22" i="51"/>
  <c r="B19" i="51"/>
  <c r="B11" i="51"/>
  <c r="B10" i="51"/>
  <c r="B22" i="50"/>
  <c r="B19" i="50"/>
  <c r="B11" i="50"/>
  <c r="B10" i="50"/>
  <c r="B22" i="49"/>
  <c r="B19" i="49"/>
  <c r="B11" i="49"/>
  <c r="B10" i="49"/>
  <c r="B22" i="48"/>
  <c r="B19" i="48"/>
  <c r="B10" i="48"/>
  <c r="B22" i="47"/>
  <c r="B19" i="47"/>
  <c r="B11" i="47"/>
  <c r="B10" i="47"/>
  <c r="B22" i="46"/>
  <c r="B19" i="46"/>
  <c r="B11" i="46"/>
  <c r="B10" i="46"/>
  <c r="B22" i="43"/>
  <c r="B19" i="43"/>
  <c r="B11" i="43"/>
  <c r="B10" i="43"/>
  <c r="B22" i="42"/>
  <c r="B19" i="42"/>
  <c r="B11" i="42"/>
  <c r="B10" i="42"/>
  <c r="B22" i="41"/>
  <c r="B19" i="41"/>
  <c r="B11" i="41"/>
  <c r="B10" i="41"/>
  <c r="B22" i="40"/>
  <c r="B19" i="40"/>
  <c r="B11" i="40"/>
  <c r="B10" i="40"/>
  <c r="B1" i="27"/>
  <c r="B22" i="27"/>
  <c r="B19" i="27"/>
  <c r="B11" i="27"/>
  <c r="B10" i="27"/>
  <c r="B19" i="54" l="1"/>
  <c r="O4" i="52"/>
  <c r="O5" i="52"/>
  <c r="O6" i="52"/>
  <c r="O7" i="52"/>
  <c r="O8" i="52"/>
  <c r="O9" i="52"/>
  <c r="O10" i="52"/>
  <c r="O11" i="52"/>
  <c r="O12" i="52"/>
  <c r="O13" i="52"/>
  <c r="O14" i="52"/>
  <c r="O15" i="52"/>
  <c r="O16" i="52"/>
  <c r="O17" i="52"/>
  <c r="O18" i="52"/>
  <c r="O19" i="52"/>
  <c r="O20" i="52"/>
  <c r="O21" i="52"/>
  <c r="O22" i="52"/>
  <c r="O23" i="52"/>
  <c r="O24" i="52"/>
  <c r="O25" i="52"/>
  <c r="O26" i="52"/>
  <c r="O27" i="52"/>
  <c r="O28" i="52"/>
  <c r="O29" i="52"/>
  <c r="O30" i="52"/>
  <c r="O31" i="52"/>
  <c r="O32" i="52"/>
  <c r="O33" i="52"/>
  <c r="O34" i="52"/>
  <c r="O4" i="51"/>
  <c r="O5" i="51"/>
  <c r="O6" i="5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O24" i="51"/>
  <c r="O25" i="51"/>
  <c r="O26" i="51"/>
  <c r="O27" i="51"/>
  <c r="O28" i="51"/>
  <c r="O29" i="51"/>
  <c r="O30" i="51"/>
  <c r="O31" i="51"/>
  <c r="O32" i="51"/>
  <c r="O33" i="51"/>
  <c r="O34" i="51"/>
  <c r="O4" i="50"/>
  <c r="O5" i="50"/>
  <c r="O6" i="50"/>
  <c r="O7" i="50"/>
  <c r="O8" i="50"/>
  <c r="O9" i="50"/>
  <c r="O10" i="50"/>
  <c r="O11" i="50"/>
  <c r="O12" i="50"/>
  <c r="O13" i="50"/>
  <c r="O14" i="50"/>
  <c r="O15" i="50"/>
  <c r="O16" i="50"/>
  <c r="O17" i="50"/>
  <c r="O18" i="50"/>
  <c r="O19" i="50"/>
  <c r="O20" i="50"/>
  <c r="O21" i="50"/>
  <c r="O22" i="50"/>
  <c r="O23" i="50"/>
  <c r="O24" i="50"/>
  <c r="O25" i="50"/>
  <c r="O26" i="50"/>
  <c r="O27" i="50"/>
  <c r="O28" i="50"/>
  <c r="O29" i="50"/>
  <c r="O30" i="50"/>
  <c r="O31" i="50"/>
  <c r="O32" i="50"/>
  <c r="O33" i="50"/>
  <c r="O34" i="50"/>
  <c r="O4" i="49"/>
  <c r="O5" i="49"/>
  <c r="O6" i="49"/>
  <c r="O7" i="49"/>
  <c r="O8" i="49"/>
  <c r="O9" i="49"/>
  <c r="O10" i="49"/>
  <c r="O11" i="49"/>
  <c r="O12" i="49"/>
  <c r="O13" i="49"/>
  <c r="O14" i="49"/>
  <c r="O15" i="49"/>
  <c r="O16" i="49"/>
  <c r="O17" i="49"/>
  <c r="O18" i="49"/>
  <c r="O19" i="49"/>
  <c r="O20" i="49"/>
  <c r="O21" i="49"/>
  <c r="O22" i="49"/>
  <c r="O23" i="49"/>
  <c r="O24" i="49"/>
  <c r="O25" i="49"/>
  <c r="O26" i="49"/>
  <c r="O27" i="49"/>
  <c r="O28" i="49"/>
  <c r="O29" i="49"/>
  <c r="O30" i="49"/>
  <c r="O31" i="49"/>
  <c r="O32" i="49"/>
  <c r="O33" i="49"/>
  <c r="O34" i="49"/>
  <c r="O4" i="48"/>
  <c r="O5" i="48"/>
  <c r="O6" i="48"/>
  <c r="O7" i="48"/>
  <c r="O8" i="48"/>
  <c r="O9" i="48"/>
  <c r="O10" i="48"/>
  <c r="O11" i="48"/>
  <c r="O12" i="48"/>
  <c r="O13" i="48"/>
  <c r="O14" i="48"/>
  <c r="O15" i="48"/>
  <c r="O16" i="48"/>
  <c r="O17" i="48"/>
  <c r="O18" i="48"/>
  <c r="O19" i="48"/>
  <c r="O20" i="48"/>
  <c r="O21" i="48"/>
  <c r="O22" i="48"/>
  <c r="O23" i="48"/>
  <c r="O24" i="48"/>
  <c r="O25" i="48"/>
  <c r="O26" i="48"/>
  <c r="O27" i="48"/>
  <c r="O28" i="48"/>
  <c r="O29" i="48"/>
  <c r="O30" i="48"/>
  <c r="O31" i="48"/>
  <c r="O32" i="48"/>
  <c r="O33" i="48"/>
  <c r="O34" i="48"/>
  <c r="O4" i="47"/>
  <c r="O5" i="47"/>
  <c r="O6" i="47"/>
  <c r="O7" i="47"/>
  <c r="O8" i="47"/>
  <c r="O9" i="47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25" i="47"/>
  <c r="O26" i="47"/>
  <c r="O27" i="47"/>
  <c r="O28" i="47"/>
  <c r="O29" i="47"/>
  <c r="O30" i="47"/>
  <c r="O31" i="47"/>
  <c r="O32" i="47"/>
  <c r="O33" i="47"/>
  <c r="O34" i="47"/>
  <c r="O4" i="46"/>
  <c r="O5" i="46"/>
  <c r="O6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4" i="42"/>
  <c r="O5" i="42"/>
  <c r="O6" i="42"/>
  <c r="O7" i="42"/>
  <c r="O8" i="42"/>
  <c r="O9" i="42"/>
  <c r="O10" i="42"/>
  <c r="O11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O30" i="42"/>
  <c r="O31" i="42"/>
  <c r="O32" i="42"/>
  <c r="O33" i="42"/>
  <c r="O34" i="42"/>
  <c r="O4" i="41"/>
  <c r="O5" i="41"/>
  <c r="O6" i="41"/>
  <c r="O7" i="41"/>
  <c r="O8" i="41"/>
  <c r="O9" i="41"/>
  <c r="O10" i="41"/>
  <c r="O11" i="41"/>
  <c r="O12" i="41"/>
  <c r="O13" i="41"/>
  <c r="O14" i="41"/>
  <c r="O15" i="41"/>
  <c r="O16" i="41"/>
  <c r="O17" i="41"/>
  <c r="O18" i="41"/>
  <c r="O19" i="41"/>
  <c r="O20" i="41"/>
  <c r="O21" i="41"/>
  <c r="O22" i="41"/>
  <c r="O23" i="41"/>
  <c r="O24" i="41"/>
  <c r="O25" i="41"/>
  <c r="O26" i="41"/>
  <c r="O27" i="41"/>
  <c r="O28" i="41"/>
  <c r="O29" i="41"/>
  <c r="O30" i="41"/>
  <c r="O31" i="41"/>
  <c r="O32" i="41"/>
  <c r="O33" i="41"/>
  <c r="O34" i="41"/>
  <c r="O5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25" i="40"/>
  <c r="O26" i="40"/>
  <c r="O27" i="40"/>
  <c r="O28" i="40"/>
  <c r="O29" i="40"/>
  <c r="O30" i="40"/>
  <c r="O31" i="40"/>
  <c r="O32" i="40"/>
  <c r="O33" i="40"/>
  <c r="O34" i="40"/>
  <c r="K4" i="52"/>
  <c r="K5" i="52"/>
  <c r="K6" i="52"/>
  <c r="K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27" i="52"/>
  <c r="K28" i="52"/>
  <c r="K29" i="52"/>
  <c r="K30" i="52"/>
  <c r="K31" i="52"/>
  <c r="K32" i="52"/>
  <c r="K33" i="52"/>
  <c r="K34" i="52"/>
  <c r="K4" i="51"/>
  <c r="K5" i="51"/>
  <c r="K6" i="51"/>
  <c r="K7" i="51"/>
  <c r="K8" i="51"/>
  <c r="K9" i="51"/>
  <c r="K10" i="51"/>
  <c r="K11" i="51"/>
  <c r="K12" i="51"/>
  <c r="K13" i="51"/>
  <c r="K14" i="51"/>
  <c r="K15" i="51"/>
  <c r="K16" i="51"/>
  <c r="K17" i="51"/>
  <c r="K18" i="51"/>
  <c r="K19" i="51"/>
  <c r="K20" i="51"/>
  <c r="K21" i="51"/>
  <c r="K22" i="51"/>
  <c r="K23" i="51"/>
  <c r="K24" i="51"/>
  <c r="K25" i="51"/>
  <c r="K26" i="51"/>
  <c r="K27" i="51"/>
  <c r="K28" i="51"/>
  <c r="K29" i="51"/>
  <c r="K30" i="51"/>
  <c r="K31" i="51"/>
  <c r="K32" i="51"/>
  <c r="K33" i="51"/>
  <c r="K34" i="51"/>
  <c r="K4" i="50"/>
  <c r="K5" i="50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4" i="49"/>
  <c r="K5" i="49"/>
  <c r="K6" i="49"/>
  <c r="K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27" i="49"/>
  <c r="K28" i="49"/>
  <c r="K29" i="49"/>
  <c r="K30" i="49"/>
  <c r="K31" i="49"/>
  <c r="K32" i="49"/>
  <c r="K33" i="49"/>
  <c r="K34" i="49"/>
  <c r="K4" i="48"/>
  <c r="K5" i="48"/>
  <c r="K6" i="48"/>
  <c r="K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4" i="48"/>
  <c r="K4" i="47"/>
  <c r="K5" i="47"/>
  <c r="K6" i="47"/>
  <c r="K7" i="47"/>
  <c r="K8" i="47"/>
  <c r="K9" i="47"/>
  <c r="K10" i="47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27" i="47"/>
  <c r="K28" i="47"/>
  <c r="K29" i="47"/>
  <c r="K30" i="47"/>
  <c r="K31" i="47"/>
  <c r="K32" i="47"/>
  <c r="K33" i="47"/>
  <c r="K34" i="47"/>
  <c r="K4" i="46"/>
  <c r="K5" i="46"/>
  <c r="K6" i="46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K4" i="43"/>
  <c r="K5" i="43"/>
  <c r="K6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4" i="42"/>
  <c r="K5" i="42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4" i="41"/>
  <c r="K5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5" i="40"/>
  <c r="K8" i="40"/>
  <c r="K9" i="40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D13" i="53"/>
  <c r="D12" i="53"/>
  <c r="D11" i="53"/>
  <c r="D10" i="53"/>
  <c r="D9" i="53"/>
  <c r="D8" i="53"/>
  <c r="D7" i="53"/>
  <c r="D6" i="53"/>
  <c r="D5" i="53"/>
  <c r="C5" i="53"/>
  <c r="D4" i="53"/>
  <c r="C13" i="53"/>
  <c r="C12" i="53"/>
  <c r="C11" i="53"/>
  <c r="C10" i="53"/>
  <c r="C9" i="53"/>
  <c r="C8" i="53"/>
  <c r="C7" i="53"/>
  <c r="C6" i="53"/>
  <c r="C4" i="53"/>
  <c r="B13" i="53"/>
  <c r="B12" i="53"/>
  <c r="B11" i="53"/>
  <c r="B10" i="53"/>
  <c r="B9" i="53"/>
  <c r="B8" i="53"/>
  <c r="B7" i="53"/>
  <c r="B6" i="53"/>
  <c r="B5" i="53"/>
  <c r="B4" i="53"/>
  <c r="B22" i="54"/>
  <c r="D8" i="54"/>
  <c r="W34" i="52" l="1"/>
  <c r="V34" i="52"/>
  <c r="R34" i="52" s="1"/>
  <c r="Q34" i="52"/>
  <c r="P34" i="52"/>
  <c r="E34" i="52"/>
  <c r="W33" i="52"/>
  <c r="V33" i="52"/>
  <c r="R33" i="52" s="1"/>
  <c r="Q33" i="52"/>
  <c r="P33" i="52"/>
  <c r="E33" i="52"/>
  <c r="W32" i="52"/>
  <c r="V32" i="52"/>
  <c r="R32" i="52" s="1"/>
  <c r="Q32" i="52"/>
  <c r="P32" i="52"/>
  <c r="E32" i="52"/>
  <c r="B32" i="52"/>
  <c r="W31" i="52"/>
  <c r="V31" i="52"/>
  <c r="R31" i="52" s="1"/>
  <c r="Q31" i="52"/>
  <c r="P31" i="52"/>
  <c r="E31" i="52"/>
  <c r="W30" i="52"/>
  <c r="V30" i="52"/>
  <c r="R30" i="52" s="1"/>
  <c r="Q30" i="52"/>
  <c r="P30" i="52"/>
  <c r="E30" i="52"/>
  <c r="W29" i="52"/>
  <c r="V29" i="52"/>
  <c r="R29" i="52" s="1"/>
  <c r="Q29" i="52"/>
  <c r="P29" i="52"/>
  <c r="E29" i="52"/>
  <c r="B29" i="52"/>
  <c r="W28" i="52"/>
  <c r="V28" i="52"/>
  <c r="R28" i="52" s="1"/>
  <c r="Q28" i="52"/>
  <c r="P28" i="52"/>
  <c r="E28" i="52"/>
  <c r="W27" i="52"/>
  <c r="V27" i="52"/>
  <c r="R27" i="52" s="1"/>
  <c r="Q27" i="52"/>
  <c r="P27" i="52"/>
  <c r="E27" i="52"/>
  <c r="W26" i="52"/>
  <c r="V26" i="52"/>
  <c r="R26" i="52" s="1"/>
  <c r="Q26" i="52"/>
  <c r="P26" i="52"/>
  <c r="E26" i="52"/>
  <c r="W25" i="52"/>
  <c r="V25" i="52"/>
  <c r="R25" i="52" s="1"/>
  <c r="Q25" i="52"/>
  <c r="P25" i="52"/>
  <c r="E25" i="52"/>
  <c r="W24" i="52"/>
  <c r="V24" i="52"/>
  <c r="R24" i="52" s="1"/>
  <c r="Q24" i="52"/>
  <c r="P24" i="52"/>
  <c r="E24" i="52"/>
  <c r="W23" i="52"/>
  <c r="V23" i="52"/>
  <c r="R23" i="52" s="1"/>
  <c r="Q23" i="52"/>
  <c r="P23" i="52"/>
  <c r="E23" i="52"/>
  <c r="W22" i="52"/>
  <c r="V22" i="52"/>
  <c r="R22" i="52" s="1"/>
  <c r="Q22" i="52"/>
  <c r="P22" i="52"/>
  <c r="E22" i="52"/>
  <c r="W21" i="52"/>
  <c r="V21" i="52"/>
  <c r="R21" i="52" s="1"/>
  <c r="Q21" i="52"/>
  <c r="P21" i="52"/>
  <c r="E21" i="52"/>
  <c r="W20" i="52"/>
  <c r="V20" i="52"/>
  <c r="R20" i="52" s="1"/>
  <c r="Q20" i="52"/>
  <c r="P20" i="52"/>
  <c r="E20" i="52"/>
  <c r="W19" i="52"/>
  <c r="V19" i="52"/>
  <c r="R19" i="52" s="1"/>
  <c r="Q19" i="52"/>
  <c r="P19" i="52"/>
  <c r="E19" i="52"/>
  <c r="W18" i="52"/>
  <c r="V18" i="52"/>
  <c r="R18" i="52" s="1"/>
  <c r="Q18" i="52"/>
  <c r="P18" i="52"/>
  <c r="E18" i="52"/>
  <c r="W17" i="52"/>
  <c r="V17" i="52"/>
  <c r="R17" i="52" s="1"/>
  <c r="Q17" i="52"/>
  <c r="P17" i="52"/>
  <c r="E17" i="52"/>
  <c r="W16" i="52"/>
  <c r="V16" i="52"/>
  <c r="R16" i="52" s="1"/>
  <c r="Q16" i="52"/>
  <c r="P16" i="52"/>
  <c r="E16" i="52"/>
  <c r="W15" i="52"/>
  <c r="V15" i="52"/>
  <c r="R15" i="52" s="1"/>
  <c r="Q15" i="52"/>
  <c r="P15" i="52"/>
  <c r="E15" i="52"/>
  <c r="W14" i="52"/>
  <c r="V14" i="52"/>
  <c r="R14" i="52" s="1"/>
  <c r="Q14" i="52"/>
  <c r="P14" i="52"/>
  <c r="E14" i="52"/>
  <c r="W13" i="52"/>
  <c r="V13" i="52"/>
  <c r="R13" i="52" s="1"/>
  <c r="Q13" i="52"/>
  <c r="P13" i="52"/>
  <c r="E13" i="52"/>
  <c r="W12" i="52"/>
  <c r="V12" i="52"/>
  <c r="R12" i="52" s="1"/>
  <c r="Q12" i="52"/>
  <c r="P12" i="52"/>
  <c r="E12" i="52"/>
  <c r="W11" i="52"/>
  <c r="V11" i="52"/>
  <c r="R11" i="52" s="1"/>
  <c r="Q11" i="52"/>
  <c r="P11" i="52"/>
  <c r="E11" i="52"/>
  <c r="W10" i="52"/>
  <c r="V10" i="52"/>
  <c r="R10" i="52" s="1"/>
  <c r="Q10" i="52"/>
  <c r="P10" i="52"/>
  <c r="E10" i="52"/>
  <c r="W9" i="52"/>
  <c r="V9" i="52"/>
  <c r="R9" i="52" s="1"/>
  <c r="Q9" i="52"/>
  <c r="P9" i="52"/>
  <c r="E9" i="52"/>
  <c r="W8" i="52"/>
  <c r="V8" i="52"/>
  <c r="R8" i="52" s="1"/>
  <c r="Q8" i="52"/>
  <c r="P8" i="52"/>
  <c r="E8" i="52"/>
  <c r="W7" i="52"/>
  <c r="V7" i="52"/>
  <c r="R7" i="52" s="1"/>
  <c r="Q7" i="52"/>
  <c r="P7" i="52"/>
  <c r="E7" i="52"/>
  <c r="W6" i="52"/>
  <c r="V6" i="52"/>
  <c r="R6" i="52" s="1"/>
  <c r="Q6" i="52"/>
  <c r="P6" i="52"/>
  <c r="E6" i="52"/>
  <c r="W5" i="52"/>
  <c r="V5" i="52"/>
  <c r="R5" i="52" s="1"/>
  <c r="Q5" i="52"/>
  <c r="P5" i="52"/>
  <c r="E5" i="52"/>
  <c r="W4" i="52"/>
  <c r="B26" i="52" s="1"/>
  <c r="V4" i="52"/>
  <c r="R4" i="52" s="1"/>
  <c r="Q4" i="52"/>
  <c r="P4" i="52"/>
  <c r="E4" i="52"/>
  <c r="V3" i="52"/>
  <c r="V2" i="52" s="1"/>
  <c r="B4" i="52" s="1"/>
  <c r="W34" i="51"/>
  <c r="V34" i="51"/>
  <c r="R34" i="51" s="1"/>
  <c r="Q34" i="51"/>
  <c r="P34" i="51"/>
  <c r="E34" i="51"/>
  <c r="W33" i="51"/>
  <c r="V33" i="51"/>
  <c r="R33" i="51" s="1"/>
  <c r="Q33" i="51"/>
  <c r="P33" i="51"/>
  <c r="E33" i="51"/>
  <c r="W32" i="51"/>
  <c r="V32" i="51"/>
  <c r="R32" i="51" s="1"/>
  <c r="Q32" i="51"/>
  <c r="P32" i="51"/>
  <c r="E32" i="51"/>
  <c r="B32" i="51"/>
  <c r="W31" i="51"/>
  <c r="V31" i="51"/>
  <c r="R31" i="51" s="1"/>
  <c r="Q31" i="51"/>
  <c r="P31" i="51"/>
  <c r="E31" i="51"/>
  <c r="W30" i="51"/>
  <c r="V30" i="51"/>
  <c r="R30" i="51" s="1"/>
  <c r="Q30" i="51"/>
  <c r="P30" i="51"/>
  <c r="E30" i="51"/>
  <c r="W29" i="51"/>
  <c r="V29" i="51"/>
  <c r="R29" i="51" s="1"/>
  <c r="Q29" i="51"/>
  <c r="P29" i="51"/>
  <c r="E29" i="51"/>
  <c r="B29" i="51"/>
  <c r="W28" i="51"/>
  <c r="V28" i="51"/>
  <c r="R28" i="51" s="1"/>
  <c r="Q28" i="51"/>
  <c r="P28" i="51"/>
  <c r="E28" i="51"/>
  <c r="W27" i="51"/>
  <c r="V27" i="51"/>
  <c r="R27" i="51" s="1"/>
  <c r="Q27" i="51"/>
  <c r="P27" i="51"/>
  <c r="E27" i="51"/>
  <c r="W26" i="51"/>
  <c r="V26" i="51"/>
  <c r="R26" i="51" s="1"/>
  <c r="Q26" i="51"/>
  <c r="P26" i="51"/>
  <c r="E26" i="51"/>
  <c r="W25" i="51"/>
  <c r="V25" i="51"/>
  <c r="R25" i="51" s="1"/>
  <c r="Q25" i="51"/>
  <c r="P25" i="51"/>
  <c r="E25" i="51"/>
  <c r="W24" i="51"/>
  <c r="V24" i="51"/>
  <c r="R24" i="51" s="1"/>
  <c r="Q24" i="51"/>
  <c r="P24" i="51"/>
  <c r="E24" i="51"/>
  <c r="W23" i="51"/>
  <c r="V23" i="51"/>
  <c r="R23" i="51" s="1"/>
  <c r="Q23" i="51"/>
  <c r="P23" i="51"/>
  <c r="E23" i="51"/>
  <c r="W22" i="51"/>
  <c r="V22" i="51"/>
  <c r="R22" i="51" s="1"/>
  <c r="Q22" i="51"/>
  <c r="P22" i="51"/>
  <c r="E22" i="51"/>
  <c r="W21" i="51"/>
  <c r="V21" i="51"/>
  <c r="R21" i="51" s="1"/>
  <c r="Q21" i="51"/>
  <c r="P21" i="51"/>
  <c r="E21" i="51"/>
  <c r="W20" i="51"/>
  <c r="V20" i="51"/>
  <c r="R20" i="51" s="1"/>
  <c r="Q20" i="51"/>
  <c r="P20" i="51"/>
  <c r="E20" i="51"/>
  <c r="W19" i="51"/>
  <c r="V19" i="51"/>
  <c r="R19" i="51" s="1"/>
  <c r="Q19" i="51"/>
  <c r="P19" i="51"/>
  <c r="E19" i="51"/>
  <c r="W18" i="51"/>
  <c r="V18" i="51"/>
  <c r="R18" i="51" s="1"/>
  <c r="Q18" i="51"/>
  <c r="P18" i="51"/>
  <c r="E18" i="51"/>
  <c r="W17" i="51"/>
  <c r="V17" i="51"/>
  <c r="R17" i="51" s="1"/>
  <c r="Q17" i="51"/>
  <c r="P17" i="51"/>
  <c r="E17" i="51"/>
  <c r="W16" i="51"/>
  <c r="V16" i="51"/>
  <c r="R16" i="51" s="1"/>
  <c r="Q16" i="51"/>
  <c r="P16" i="51"/>
  <c r="E16" i="51"/>
  <c r="W15" i="51"/>
  <c r="V15" i="51"/>
  <c r="R15" i="51" s="1"/>
  <c r="Q15" i="51"/>
  <c r="P15" i="51"/>
  <c r="E15" i="51"/>
  <c r="W14" i="51"/>
  <c r="V14" i="51"/>
  <c r="R14" i="51" s="1"/>
  <c r="Q14" i="51"/>
  <c r="P14" i="51"/>
  <c r="E14" i="51"/>
  <c r="W13" i="51"/>
  <c r="V13" i="51"/>
  <c r="R13" i="51" s="1"/>
  <c r="Q13" i="51"/>
  <c r="P13" i="51"/>
  <c r="E13" i="51"/>
  <c r="W12" i="51"/>
  <c r="V12" i="51"/>
  <c r="R12" i="51" s="1"/>
  <c r="Q12" i="51"/>
  <c r="P12" i="51"/>
  <c r="E12" i="51"/>
  <c r="W11" i="51"/>
  <c r="V11" i="51"/>
  <c r="R11" i="51" s="1"/>
  <c r="Q11" i="51"/>
  <c r="P11" i="51"/>
  <c r="E11" i="51"/>
  <c r="W10" i="51"/>
  <c r="V10" i="51"/>
  <c r="R10" i="51" s="1"/>
  <c r="Q10" i="51"/>
  <c r="P10" i="51"/>
  <c r="E10" i="51"/>
  <c r="W9" i="51"/>
  <c r="V9" i="51"/>
  <c r="R9" i="51" s="1"/>
  <c r="Q9" i="51"/>
  <c r="P9" i="51"/>
  <c r="E9" i="51"/>
  <c r="W8" i="51"/>
  <c r="V8" i="51"/>
  <c r="R8" i="51" s="1"/>
  <c r="Q8" i="51"/>
  <c r="P8" i="51"/>
  <c r="E8" i="51"/>
  <c r="W7" i="51"/>
  <c r="V7" i="51"/>
  <c r="R7" i="51" s="1"/>
  <c r="Q7" i="51"/>
  <c r="P7" i="51"/>
  <c r="E7" i="51"/>
  <c r="W6" i="51"/>
  <c r="V6" i="51"/>
  <c r="R6" i="51" s="1"/>
  <c r="Q6" i="51"/>
  <c r="P6" i="51"/>
  <c r="E6" i="51"/>
  <c r="W5" i="51"/>
  <c r="V5" i="51"/>
  <c r="R5" i="51" s="1"/>
  <c r="Q5" i="51"/>
  <c r="P5" i="51"/>
  <c r="E5" i="51"/>
  <c r="W4" i="51"/>
  <c r="B26" i="51" s="1"/>
  <c r="P4" i="51"/>
  <c r="E4" i="51"/>
  <c r="V3" i="51"/>
  <c r="V2" i="51" s="1"/>
  <c r="B4" i="51" s="1"/>
  <c r="W34" i="50"/>
  <c r="V34" i="50"/>
  <c r="R34" i="50" s="1"/>
  <c r="Q34" i="50"/>
  <c r="P34" i="50"/>
  <c r="E34" i="50"/>
  <c r="W33" i="50"/>
  <c r="V33" i="50"/>
  <c r="R33" i="50" s="1"/>
  <c r="Q33" i="50"/>
  <c r="P33" i="50"/>
  <c r="E33" i="50"/>
  <c r="W32" i="50"/>
  <c r="V32" i="50"/>
  <c r="R32" i="50" s="1"/>
  <c r="Q32" i="50"/>
  <c r="P32" i="50"/>
  <c r="E32" i="50"/>
  <c r="B32" i="50"/>
  <c r="W31" i="50"/>
  <c r="V31" i="50"/>
  <c r="R31" i="50" s="1"/>
  <c r="Q31" i="50"/>
  <c r="P31" i="50"/>
  <c r="E31" i="50"/>
  <c r="W30" i="50"/>
  <c r="V30" i="50"/>
  <c r="R30" i="50" s="1"/>
  <c r="Q30" i="50"/>
  <c r="P30" i="50"/>
  <c r="E30" i="50"/>
  <c r="W29" i="50"/>
  <c r="V29" i="50"/>
  <c r="R29" i="50" s="1"/>
  <c r="Q29" i="50"/>
  <c r="P29" i="50"/>
  <c r="E29" i="50"/>
  <c r="B29" i="50"/>
  <c r="W28" i="50"/>
  <c r="V28" i="50"/>
  <c r="R28" i="50" s="1"/>
  <c r="Q28" i="50"/>
  <c r="P28" i="50"/>
  <c r="E28" i="50"/>
  <c r="W27" i="50"/>
  <c r="V27" i="50"/>
  <c r="R27" i="50" s="1"/>
  <c r="Q27" i="50"/>
  <c r="P27" i="50"/>
  <c r="E27" i="50"/>
  <c r="W26" i="50"/>
  <c r="V26" i="50"/>
  <c r="R26" i="50" s="1"/>
  <c r="Q26" i="50"/>
  <c r="P26" i="50"/>
  <c r="E26" i="50"/>
  <c r="W25" i="50"/>
  <c r="V25" i="50"/>
  <c r="R25" i="50" s="1"/>
  <c r="Q25" i="50"/>
  <c r="P25" i="50"/>
  <c r="E25" i="50"/>
  <c r="W24" i="50"/>
  <c r="V24" i="50"/>
  <c r="R24" i="50" s="1"/>
  <c r="Q24" i="50"/>
  <c r="P24" i="50"/>
  <c r="E24" i="50"/>
  <c r="W23" i="50"/>
  <c r="V23" i="50"/>
  <c r="R23" i="50" s="1"/>
  <c r="Q23" i="50"/>
  <c r="P23" i="50"/>
  <c r="E23" i="50"/>
  <c r="W22" i="50"/>
  <c r="V22" i="50"/>
  <c r="R22" i="50" s="1"/>
  <c r="Q22" i="50"/>
  <c r="P22" i="50"/>
  <c r="E22" i="50"/>
  <c r="W21" i="50"/>
  <c r="V21" i="50"/>
  <c r="R21" i="50" s="1"/>
  <c r="Q21" i="50"/>
  <c r="P21" i="50"/>
  <c r="E21" i="50"/>
  <c r="W20" i="50"/>
  <c r="V20" i="50"/>
  <c r="R20" i="50" s="1"/>
  <c r="Q20" i="50"/>
  <c r="P20" i="50"/>
  <c r="E20" i="50"/>
  <c r="W19" i="50"/>
  <c r="V19" i="50"/>
  <c r="R19" i="50" s="1"/>
  <c r="Q19" i="50"/>
  <c r="P19" i="50"/>
  <c r="E19" i="50"/>
  <c r="W18" i="50"/>
  <c r="V18" i="50"/>
  <c r="R18" i="50" s="1"/>
  <c r="Q18" i="50"/>
  <c r="P18" i="50"/>
  <c r="E18" i="50"/>
  <c r="W17" i="50"/>
  <c r="V17" i="50"/>
  <c r="R17" i="50" s="1"/>
  <c r="Q17" i="50"/>
  <c r="P17" i="50"/>
  <c r="E17" i="50"/>
  <c r="W16" i="50"/>
  <c r="V16" i="50"/>
  <c r="R16" i="50" s="1"/>
  <c r="Q16" i="50"/>
  <c r="P16" i="50"/>
  <c r="E16" i="50"/>
  <c r="W15" i="50"/>
  <c r="V15" i="50"/>
  <c r="R15" i="50" s="1"/>
  <c r="Q15" i="50"/>
  <c r="P15" i="50"/>
  <c r="E15" i="50"/>
  <c r="W14" i="50"/>
  <c r="V14" i="50"/>
  <c r="R14" i="50" s="1"/>
  <c r="Q14" i="50"/>
  <c r="P14" i="50"/>
  <c r="E14" i="50"/>
  <c r="W13" i="50"/>
  <c r="V13" i="50"/>
  <c r="R13" i="50" s="1"/>
  <c r="Q13" i="50"/>
  <c r="P13" i="50"/>
  <c r="E13" i="50"/>
  <c r="W12" i="50"/>
  <c r="V12" i="50"/>
  <c r="R12" i="50" s="1"/>
  <c r="Q12" i="50"/>
  <c r="P12" i="50"/>
  <c r="E12" i="50"/>
  <c r="W11" i="50"/>
  <c r="V11" i="50"/>
  <c r="R11" i="50" s="1"/>
  <c r="Q11" i="50"/>
  <c r="P11" i="50"/>
  <c r="E11" i="50"/>
  <c r="W10" i="50"/>
  <c r="V10" i="50"/>
  <c r="R10" i="50" s="1"/>
  <c r="Q10" i="50"/>
  <c r="P10" i="50"/>
  <c r="E10" i="50"/>
  <c r="W9" i="50"/>
  <c r="V9" i="50"/>
  <c r="R9" i="50" s="1"/>
  <c r="Q9" i="50"/>
  <c r="P9" i="50"/>
  <c r="E9" i="50"/>
  <c r="W8" i="50"/>
  <c r="V8" i="50"/>
  <c r="R8" i="50" s="1"/>
  <c r="Q8" i="50"/>
  <c r="P8" i="50"/>
  <c r="E8" i="50"/>
  <c r="W7" i="50"/>
  <c r="V7" i="50"/>
  <c r="R7" i="50" s="1"/>
  <c r="Q7" i="50"/>
  <c r="P7" i="50"/>
  <c r="E7" i="50"/>
  <c r="W6" i="50"/>
  <c r="V6" i="50"/>
  <c r="R6" i="50" s="1"/>
  <c r="Q6" i="50"/>
  <c r="P6" i="50"/>
  <c r="E6" i="50"/>
  <c r="W5" i="50"/>
  <c r="V5" i="50"/>
  <c r="R5" i="50" s="1"/>
  <c r="Q5" i="50"/>
  <c r="P5" i="50"/>
  <c r="E5" i="50"/>
  <c r="W4" i="50"/>
  <c r="B26" i="50" s="1"/>
  <c r="V4" i="50"/>
  <c r="R4" i="50" s="1"/>
  <c r="Q4" i="50"/>
  <c r="P4" i="50"/>
  <c r="E4" i="50"/>
  <c r="V3" i="50"/>
  <c r="V2" i="50" s="1"/>
  <c r="B4" i="50" s="1"/>
  <c r="W34" i="49"/>
  <c r="V34" i="49"/>
  <c r="R34" i="49" s="1"/>
  <c r="Q34" i="49"/>
  <c r="P34" i="49"/>
  <c r="E34" i="49"/>
  <c r="W33" i="49"/>
  <c r="V33" i="49"/>
  <c r="R33" i="49" s="1"/>
  <c r="Q33" i="49"/>
  <c r="P33" i="49"/>
  <c r="E33" i="49"/>
  <c r="W32" i="49"/>
  <c r="V32" i="49"/>
  <c r="R32" i="49" s="1"/>
  <c r="Q32" i="49"/>
  <c r="P32" i="49"/>
  <c r="E32" i="49"/>
  <c r="B32" i="49"/>
  <c r="W31" i="49"/>
  <c r="V31" i="49"/>
  <c r="R31" i="49" s="1"/>
  <c r="Q31" i="49"/>
  <c r="P31" i="49"/>
  <c r="E31" i="49"/>
  <c r="W30" i="49"/>
  <c r="V30" i="49"/>
  <c r="R30" i="49" s="1"/>
  <c r="Q30" i="49"/>
  <c r="P30" i="49"/>
  <c r="E30" i="49"/>
  <c r="W29" i="49"/>
  <c r="V29" i="49"/>
  <c r="R29" i="49" s="1"/>
  <c r="Q29" i="49"/>
  <c r="P29" i="49"/>
  <c r="E29" i="49"/>
  <c r="B29" i="49"/>
  <c r="W28" i="49"/>
  <c r="V28" i="49"/>
  <c r="R28" i="49" s="1"/>
  <c r="Q28" i="49"/>
  <c r="P28" i="49"/>
  <c r="E28" i="49"/>
  <c r="W27" i="49"/>
  <c r="V27" i="49"/>
  <c r="R27" i="49" s="1"/>
  <c r="Q27" i="49"/>
  <c r="P27" i="49"/>
  <c r="E27" i="49"/>
  <c r="W26" i="49"/>
  <c r="V26" i="49"/>
  <c r="R26" i="49" s="1"/>
  <c r="Q26" i="49"/>
  <c r="P26" i="49"/>
  <c r="E26" i="49"/>
  <c r="W25" i="49"/>
  <c r="V25" i="49"/>
  <c r="R25" i="49" s="1"/>
  <c r="Q25" i="49"/>
  <c r="P25" i="49"/>
  <c r="E25" i="49"/>
  <c r="W24" i="49"/>
  <c r="V24" i="49"/>
  <c r="R24" i="49" s="1"/>
  <c r="Q24" i="49"/>
  <c r="P24" i="49"/>
  <c r="E24" i="49"/>
  <c r="W23" i="49"/>
  <c r="V23" i="49"/>
  <c r="R23" i="49" s="1"/>
  <c r="Q23" i="49"/>
  <c r="P23" i="49"/>
  <c r="E23" i="49"/>
  <c r="W22" i="49"/>
  <c r="V22" i="49"/>
  <c r="R22" i="49" s="1"/>
  <c r="Q22" i="49"/>
  <c r="P22" i="49"/>
  <c r="E22" i="49"/>
  <c r="W21" i="49"/>
  <c r="V21" i="49"/>
  <c r="R21" i="49" s="1"/>
  <c r="Q21" i="49"/>
  <c r="P21" i="49"/>
  <c r="E21" i="49"/>
  <c r="W20" i="49"/>
  <c r="V20" i="49"/>
  <c r="R20" i="49" s="1"/>
  <c r="Q20" i="49"/>
  <c r="P20" i="49"/>
  <c r="E20" i="49"/>
  <c r="W19" i="49"/>
  <c r="V19" i="49"/>
  <c r="R19" i="49" s="1"/>
  <c r="Q19" i="49"/>
  <c r="P19" i="49"/>
  <c r="E19" i="49"/>
  <c r="W18" i="49"/>
  <c r="V18" i="49"/>
  <c r="R18" i="49" s="1"/>
  <c r="Q18" i="49"/>
  <c r="P18" i="49"/>
  <c r="E18" i="49"/>
  <c r="W17" i="49"/>
  <c r="V17" i="49"/>
  <c r="R17" i="49" s="1"/>
  <c r="Q17" i="49"/>
  <c r="P17" i="49"/>
  <c r="E17" i="49"/>
  <c r="W16" i="49"/>
  <c r="V16" i="49"/>
  <c r="R16" i="49" s="1"/>
  <c r="Q16" i="49"/>
  <c r="P16" i="49"/>
  <c r="E16" i="49"/>
  <c r="W15" i="49"/>
  <c r="V15" i="49"/>
  <c r="R15" i="49" s="1"/>
  <c r="Q15" i="49"/>
  <c r="P15" i="49"/>
  <c r="E15" i="49"/>
  <c r="W14" i="49"/>
  <c r="V14" i="49"/>
  <c r="R14" i="49" s="1"/>
  <c r="Q14" i="49"/>
  <c r="P14" i="49"/>
  <c r="E14" i="49"/>
  <c r="W13" i="49"/>
  <c r="V13" i="49"/>
  <c r="R13" i="49" s="1"/>
  <c r="Q13" i="49"/>
  <c r="P13" i="49"/>
  <c r="E13" i="49"/>
  <c r="W12" i="49"/>
  <c r="V12" i="49"/>
  <c r="R12" i="49" s="1"/>
  <c r="Q12" i="49"/>
  <c r="P12" i="49"/>
  <c r="E12" i="49"/>
  <c r="W11" i="49"/>
  <c r="V11" i="49"/>
  <c r="R11" i="49" s="1"/>
  <c r="Q11" i="49"/>
  <c r="P11" i="49"/>
  <c r="E11" i="49"/>
  <c r="W10" i="49"/>
  <c r="V10" i="49"/>
  <c r="R10" i="49" s="1"/>
  <c r="Q10" i="49"/>
  <c r="P10" i="49"/>
  <c r="E10" i="49"/>
  <c r="W9" i="49"/>
  <c r="V9" i="49"/>
  <c r="R9" i="49" s="1"/>
  <c r="Q9" i="49"/>
  <c r="P9" i="49"/>
  <c r="E9" i="49"/>
  <c r="W8" i="49"/>
  <c r="V8" i="49"/>
  <c r="R8" i="49" s="1"/>
  <c r="Q8" i="49"/>
  <c r="P8" i="49"/>
  <c r="E8" i="49"/>
  <c r="W7" i="49"/>
  <c r="V7" i="49"/>
  <c r="R7" i="49" s="1"/>
  <c r="Q7" i="49"/>
  <c r="P7" i="49"/>
  <c r="E7" i="49"/>
  <c r="W6" i="49"/>
  <c r="V6" i="49"/>
  <c r="R6" i="49" s="1"/>
  <c r="Q6" i="49"/>
  <c r="P6" i="49"/>
  <c r="E6" i="49"/>
  <c r="W5" i="49"/>
  <c r="V5" i="49"/>
  <c r="R5" i="49" s="1"/>
  <c r="Q5" i="49"/>
  <c r="P5" i="49"/>
  <c r="E5" i="49"/>
  <c r="W4" i="49"/>
  <c r="B26" i="49" s="1"/>
  <c r="V4" i="49"/>
  <c r="Q4" i="49"/>
  <c r="P4" i="49"/>
  <c r="E4" i="49"/>
  <c r="V3" i="49"/>
  <c r="Q36" i="49" s="1"/>
  <c r="W34" i="48"/>
  <c r="V34" i="48"/>
  <c r="R34" i="48" s="1"/>
  <c r="Q34" i="48"/>
  <c r="P34" i="48"/>
  <c r="E34" i="48"/>
  <c r="W33" i="48"/>
  <c r="V33" i="48"/>
  <c r="R33" i="48" s="1"/>
  <c r="Q33" i="48"/>
  <c r="P33" i="48"/>
  <c r="E33" i="48"/>
  <c r="W32" i="48"/>
  <c r="V32" i="48"/>
  <c r="R32" i="48" s="1"/>
  <c r="Q32" i="48"/>
  <c r="P32" i="48"/>
  <c r="E32" i="48"/>
  <c r="B32" i="48"/>
  <c r="W31" i="48"/>
  <c r="V31" i="48"/>
  <c r="R31" i="48" s="1"/>
  <c r="Q31" i="48"/>
  <c r="P31" i="48"/>
  <c r="E31" i="48"/>
  <c r="W30" i="48"/>
  <c r="V30" i="48"/>
  <c r="R30" i="48" s="1"/>
  <c r="Q30" i="48"/>
  <c r="P30" i="48"/>
  <c r="E30" i="48"/>
  <c r="W29" i="48"/>
  <c r="V29" i="48"/>
  <c r="R29" i="48" s="1"/>
  <c r="Q29" i="48"/>
  <c r="P29" i="48"/>
  <c r="E29" i="48"/>
  <c r="B29" i="48"/>
  <c r="W28" i="48"/>
  <c r="V28" i="48"/>
  <c r="R28" i="48" s="1"/>
  <c r="Q28" i="48"/>
  <c r="P28" i="48"/>
  <c r="E28" i="48"/>
  <c r="W27" i="48"/>
  <c r="V27" i="48"/>
  <c r="R27" i="48" s="1"/>
  <c r="Q27" i="48"/>
  <c r="P27" i="48"/>
  <c r="E27" i="48"/>
  <c r="W26" i="48"/>
  <c r="V26" i="48"/>
  <c r="R26" i="48" s="1"/>
  <c r="Q26" i="48"/>
  <c r="P26" i="48"/>
  <c r="E26" i="48"/>
  <c r="W25" i="48"/>
  <c r="V25" i="48"/>
  <c r="R25" i="48" s="1"/>
  <c r="Q25" i="48"/>
  <c r="P25" i="48"/>
  <c r="E25" i="48"/>
  <c r="W24" i="48"/>
  <c r="V24" i="48"/>
  <c r="R24" i="48" s="1"/>
  <c r="Q24" i="48"/>
  <c r="P24" i="48"/>
  <c r="E24" i="48"/>
  <c r="W23" i="48"/>
  <c r="V23" i="48"/>
  <c r="R23" i="48" s="1"/>
  <c r="Q23" i="48"/>
  <c r="P23" i="48"/>
  <c r="E23" i="48"/>
  <c r="W22" i="48"/>
  <c r="V22" i="48"/>
  <c r="R22" i="48" s="1"/>
  <c r="Q22" i="48"/>
  <c r="P22" i="48"/>
  <c r="E22" i="48"/>
  <c r="W21" i="48"/>
  <c r="V21" i="48"/>
  <c r="R21" i="48" s="1"/>
  <c r="Q21" i="48"/>
  <c r="P21" i="48"/>
  <c r="E21" i="48"/>
  <c r="W20" i="48"/>
  <c r="V20" i="48"/>
  <c r="R20" i="48" s="1"/>
  <c r="Q20" i="48"/>
  <c r="P20" i="48"/>
  <c r="E20" i="48"/>
  <c r="W19" i="48"/>
  <c r="V19" i="48"/>
  <c r="R19" i="48" s="1"/>
  <c r="Q19" i="48"/>
  <c r="P19" i="48"/>
  <c r="E19" i="48"/>
  <c r="W18" i="48"/>
  <c r="V18" i="48"/>
  <c r="R18" i="48" s="1"/>
  <c r="Q18" i="48"/>
  <c r="P18" i="48"/>
  <c r="E18" i="48"/>
  <c r="W17" i="48"/>
  <c r="V17" i="48"/>
  <c r="R17" i="48" s="1"/>
  <c r="Q17" i="48"/>
  <c r="P17" i="48"/>
  <c r="E17" i="48"/>
  <c r="W16" i="48"/>
  <c r="V16" i="48"/>
  <c r="R16" i="48" s="1"/>
  <c r="Q16" i="48"/>
  <c r="P16" i="48"/>
  <c r="E16" i="48"/>
  <c r="W15" i="48"/>
  <c r="V15" i="48"/>
  <c r="R15" i="48" s="1"/>
  <c r="Q15" i="48"/>
  <c r="P15" i="48"/>
  <c r="E15" i="48"/>
  <c r="W14" i="48"/>
  <c r="V14" i="48"/>
  <c r="R14" i="48" s="1"/>
  <c r="Q14" i="48"/>
  <c r="P14" i="48"/>
  <c r="E14" i="48"/>
  <c r="W13" i="48"/>
  <c r="V13" i="48"/>
  <c r="R13" i="48" s="1"/>
  <c r="Q13" i="48"/>
  <c r="P13" i="48"/>
  <c r="E13" i="48"/>
  <c r="W12" i="48"/>
  <c r="V12" i="48"/>
  <c r="R12" i="48" s="1"/>
  <c r="Q12" i="48"/>
  <c r="P12" i="48"/>
  <c r="E12" i="48"/>
  <c r="W11" i="48"/>
  <c r="V11" i="48"/>
  <c r="R11" i="48" s="1"/>
  <c r="Q11" i="48"/>
  <c r="P11" i="48"/>
  <c r="E11" i="48"/>
  <c r="W10" i="48"/>
  <c r="V10" i="48"/>
  <c r="R10" i="48" s="1"/>
  <c r="Q10" i="48"/>
  <c r="P10" i="48"/>
  <c r="E10" i="48"/>
  <c r="W9" i="48"/>
  <c r="V9" i="48"/>
  <c r="R9" i="48" s="1"/>
  <c r="Q9" i="48"/>
  <c r="P9" i="48"/>
  <c r="E9" i="48"/>
  <c r="W8" i="48"/>
  <c r="V8" i="48"/>
  <c r="R8" i="48" s="1"/>
  <c r="Q8" i="48"/>
  <c r="P8" i="48"/>
  <c r="E8" i="48"/>
  <c r="W7" i="48"/>
  <c r="V7" i="48"/>
  <c r="R7" i="48" s="1"/>
  <c r="Q7" i="48"/>
  <c r="P7" i="48"/>
  <c r="E7" i="48"/>
  <c r="W6" i="48"/>
  <c r="V6" i="48"/>
  <c r="R6" i="48" s="1"/>
  <c r="Q6" i="48"/>
  <c r="P6" i="48"/>
  <c r="E6" i="48"/>
  <c r="W5" i="48"/>
  <c r="V5" i="48"/>
  <c r="R5" i="48" s="1"/>
  <c r="Q5" i="48"/>
  <c r="P5" i="48"/>
  <c r="E5" i="48"/>
  <c r="W4" i="48"/>
  <c r="B26" i="48" s="1"/>
  <c r="V4" i="48"/>
  <c r="R4" i="48" s="1"/>
  <c r="Q4" i="48"/>
  <c r="P4" i="48"/>
  <c r="E4" i="48"/>
  <c r="V3" i="48"/>
  <c r="V2" i="48" s="1"/>
  <c r="B4" i="48" s="1"/>
  <c r="W34" i="47"/>
  <c r="V34" i="47"/>
  <c r="R34" i="47" s="1"/>
  <c r="Q34" i="47"/>
  <c r="P34" i="47"/>
  <c r="E34" i="47"/>
  <c r="W33" i="47"/>
  <c r="V33" i="47"/>
  <c r="R33" i="47" s="1"/>
  <c r="Q33" i="47"/>
  <c r="P33" i="47"/>
  <c r="E33" i="47"/>
  <c r="W32" i="47"/>
  <c r="V32" i="47"/>
  <c r="R32" i="47" s="1"/>
  <c r="Q32" i="47"/>
  <c r="P32" i="47"/>
  <c r="E32" i="47"/>
  <c r="B32" i="47"/>
  <c r="W31" i="47"/>
  <c r="V31" i="47"/>
  <c r="R31" i="47" s="1"/>
  <c r="Q31" i="47"/>
  <c r="P31" i="47"/>
  <c r="E31" i="47"/>
  <c r="W30" i="47"/>
  <c r="V30" i="47"/>
  <c r="R30" i="47" s="1"/>
  <c r="Q30" i="47"/>
  <c r="P30" i="47"/>
  <c r="E30" i="47"/>
  <c r="W29" i="47"/>
  <c r="V29" i="47"/>
  <c r="R29" i="47" s="1"/>
  <c r="Q29" i="47"/>
  <c r="P29" i="47"/>
  <c r="E29" i="47"/>
  <c r="B29" i="47"/>
  <c r="W28" i="47"/>
  <c r="V28" i="47"/>
  <c r="R28" i="47" s="1"/>
  <c r="Q28" i="47"/>
  <c r="P28" i="47"/>
  <c r="E28" i="47"/>
  <c r="W27" i="47"/>
  <c r="V27" i="47"/>
  <c r="R27" i="47" s="1"/>
  <c r="Q27" i="47"/>
  <c r="P27" i="47"/>
  <c r="E27" i="47"/>
  <c r="W26" i="47"/>
  <c r="V26" i="47"/>
  <c r="R26" i="47" s="1"/>
  <c r="Q26" i="47"/>
  <c r="P26" i="47"/>
  <c r="E26" i="47"/>
  <c r="W25" i="47"/>
  <c r="V25" i="47"/>
  <c r="R25" i="47" s="1"/>
  <c r="Q25" i="47"/>
  <c r="P25" i="47"/>
  <c r="E25" i="47"/>
  <c r="W24" i="47"/>
  <c r="V24" i="47"/>
  <c r="R24" i="47" s="1"/>
  <c r="Q24" i="47"/>
  <c r="P24" i="47"/>
  <c r="E24" i="47"/>
  <c r="W23" i="47"/>
  <c r="V23" i="47"/>
  <c r="R23" i="47" s="1"/>
  <c r="Q23" i="47"/>
  <c r="P23" i="47"/>
  <c r="E23" i="47"/>
  <c r="W22" i="47"/>
  <c r="V22" i="47"/>
  <c r="R22" i="47" s="1"/>
  <c r="Q22" i="47"/>
  <c r="P22" i="47"/>
  <c r="E22" i="47"/>
  <c r="W21" i="47"/>
  <c r="V21" i="47"/>
  <c r="R21" i="47" s="1"/>
  <c r="Q21" i="47"/>
  <c r="P21" i="47"/>
  <c r="E21" i="47"/>
  <c r="W20" i="47"/>
  <c r="V20" i="47"/>
  <c r="R20" i="47" s="1"/>
  <c r="Q20" i="47"/>
  <c r="P20" i="47"/>
  <c r="E20" i="47"/>
  <c r="W19" i="47"/>
  <c r="V19" i="47"/>
  <c r="R19" i="47" s="1"/>
  <c r="Q19" i="47"/>
  <c r="P19" i="47"/>
  <c r="E19" i="47"/>
  <c r="W18" i="47"/>
  <c r="V18" i="47"/>
  <c r="R18" i="47" s="1"/>
  <c r="Q18" i="47"/>
  <c r="P18" i="47"/>
  <c r="E18" i="47"/>
  <c r="W17" i="47"/>
  <c r="V17" i="47"/>
  <c r="R17" i="47" s="1"/>
  <c r="Q17" i="47"/>
  <c r="P17" i="47"/>
  <c r="E17" i="47"/>
  <c r="W16" i="47"/>
  <c r="V16" i="47"/>
  <c r="R16" i="47" s="1"/>
  <c r="Q16" i="47"/>
  <c r="P16" i="47"/>
  <c r="E16" i="47"/>
  <c r="W15" i="47"/>
  <c r="V15" i="47"/>
  <c r="R15" i="47" s="1"/>
  <c r="Q15" i="47"/>
  <c r="P15" i="47"/>
  <c r="E15" i="47"/>
  <c r="W14" i="47"/>
  <c r="V14" i="47"/>
  <c r="R14" i="47" s="1"/>
  <c r="Q14" i="47"/>
  <c r="P14" i="47"/>
  <c r="E14" i="47"/>
  <c r="W13" i="47"/>
  <c r="V13" i="47"/>
  <c r="R13" i="47" s="1"/>
  <c r="Q13" i="47"/>
  <c r="P13" i="47"/>
  <c r="E13" i="47"/>
  <c r="W12" i="47"/>
  <c r="V12" i="47"/>
  <c r="R12" i="47" s="1"/>
  <c r="Q12" i="47"/>
  <c r="P12" i="47"/>
  <c r="E12" i="47"/>
  <c r="W11" i="47"/>
  <c r="V11" i="47"/>
  <c r="R11" i="47" s="1"/>
  <c r="Q11" i="47"/>
  <c r="P11" i="47"/>
  <c r="E11" i="47"/>
  <c r="W10" i="47"/>
  <c r="V10" i="47"/>
  <c r="R10" i="47" s="1"/>
  <c r="Q10" i="47"/>
  <c r="P10" i="47"/>
  <c r="E10" i="47"/>
  <c r="W9" i="47"/>
  <c r="V9" i="47"/>
  <c r="R9" i="47" s="1"/>
  <c r="Q9" i="47"/>
  <c r="P9" i="47"/>
  <c r="E9" i="47"/>
  <c r="W8" i="47"/>
  <c r="V8" i="47"/>
  <c r="R8" i="47" s="1"/>
  <c r="Q8" i="47"/>
  <c r="P8" i="47"/>
  <c r="E8" i="47"/>
  <c r="W7" i="47"/>
  <c r="V7" i="47"/>
  <c r="R7" i="47" s="1"/>
  <c r="Q7" i="47"/>
  <c r="P7" i="47"/>
  <c r="E7" i="47"/>
  <c r="W6" i="47"/>
  <c r="V6" i="47"/>
  <c r="R6" i="47" s="1"/>
  <c r="Q6" i="47"/>
  <c r="P6" i="47"/>
  <c r="E6" i="47"/>
  <c r="W5" i="47"/>
  <c r="V5" i="47"/>
  <c r="R5" i="47" s="1"/>
  <c r="Q5" i="47"/>
  <c r="P5" i="47"/>
  <c r="E5" i="47"/>
  <c r="W4" i="47"/>
  <c r="B26" i="47" s="1"/>
  <c r="V4" i="47"/>
  <c r="R4" i="47" s="1"/>
  <c r="Q4" i="47"/>
  <c r="P4" i="47"/>
  <c r="E4" i="47"/>
  <c r="V3" i="47"/>
  <c r="Q36" i="47" s="1"/>
  <c r="W34" i="46"/>
  <c r="V34" i="46"/>
  <c r="R34" i="46" s="1"/>
  <c r="Q34" i="46"/>
  <c r="P34" i="46"/>
  <c r="E34" i="46"/>
  <c r="W33" i="46"/>
  <c r="V33" i="46"/>
  <c r="R33" i="46" s="1"/>
  <c r="Q33" i="46"/>
  <c r="P33" i="46"/>
  <c r="E33" i="46"/>
  <c r="W32" i="46"/>
  <c r="V32" i="46"/>
  <c r="R32" i="46" s="1"/>
  <c r="Q32" i="46"/>
  <c r="P32" i="46"/>
  <c r="E32" i="46"/>
  <c r="B32" i="46"/>
  <c r="W31" i="46"/>
  <c r="V31" i="46"/>
  <c r="R31" i="46" s="1"/>
  <c r="Q31" i="46"/>
  <c r="P31" i="46"/>
  <c r="E31" i="46"/>
  <c r="W30" i="46"/>
  <c r="V30" i="46"/>
  <c r="R30" i="46" s="1"/>
  <c r="Q30" i="46"/>
  <c r="P30" i="46"/>
  <c r="E30" i="46"/>
  <c r="W29" i="46"/>
  <c r="V29" i="46"/>
  <c r="R29" i="46" s="1"/>
  <c r="Q29" i="46"/>
  <c r="P29" i="46"/>
  <c r="E29" i="46"/>
  <c r="B29" i="46"/>
  <c r="W28" i="46"/>
  <c r="V28" i="46"/>
  <c r="R28" i="46" s="1"/>
  <c r="Q28" i="46"/>
  <c r="P28" i="46"/>
  <c r="E28" i="46"/>
  <c r="W27" i="46"/>
  <c r="V27" i="46"/>
  <c r="R27" i="46" s="1"/>
  <c r="Q27" i="46"/>
  <c r="P27" i="46"/>
  <c r="E27" i="46"/>
  <c r="W26" i="46"/>
  <c r="V26" i="46"/>
  <c r="R26" i="46" s="1"/>
  <c r="Q26" i="46"/>
  <c r="P26" i="46"/>
  <c r="E26" i="46"/>
  <c r="W25" i="46"/>
  <c r="V25" i="46"/>
  <c r="R25" i="46" s="1"/>
  <c r="Q25" i="46"/>
  <c r="P25" i="46"/>
  <c r="E25" i="46"/>
  <c r="W24" i="46"/>
  <c r="V24" i="46"/>
  <c r="R24" i="46" s="1"/>
  <c r="Q24" i="46"/>
  <c r="P24" i="46"/>
  <c r="E24" i="46"/>
  <c r="W23" i="46"/>
  <c r="V23" i="46"/>
  <c r="R23" i="46" s="1"/>
  <c r="Q23" i="46"/>
  <c r="P23" i="46"/>
  <c r="E23" i="46"/>
  <c r="W22" i="46"/>
  <c r="V22" i="46"/>
  <c r="R22" i="46" s="1"/>
  <c r="Q22" i="46"/>
  <c r="P22" i="46"/>
  <c r="E22" i="46"/>
  <c r="W21" i="46"/>
  <c r="V21" i="46"/>
  <c r="R21" i="46" s="1"/>
  <c r="Q21" i="46"/>
  <c r="P21" i="46"/>
  <c r="E21" i="46"/>
  <c r="W20" i="46"/>
  <c r="V20" i="46"/>
  <c r="R20" i="46" s="1"/>
  <c r="Q20" i="46"/>
  <c r="P20" i="46"/>
  <c r="E20" i="46"/>
  <c r="W19" i="46"/>
  <c r="V19" i="46"/>
  <c r="R19" i="46" s="1"/>
  <c r="Q19" i="46"/>
  <c r="P19" i="46"/>
  <c r="E19" i="46"/>
  <c r="W18" i="46"/>
  <c r="V18" i="46"/>
  <c r="R18" i="46" s="1"/>
  <c r="Q18" i="46"/>
  <c r="P18" i="46"/>
  <c r="E18" i="46"/>
  <c r="W17" i="46"/>
  <c r="V17" i="46"/>
  <c r="R17" i="46" s="1"/>
  <c r="Q17" i="46"/>
  <c r="P17" i="46"/>
  <c r="E17" i="46"/>
  <c r="W16" i="46"/>
  <c r="V16" i="46"/>
  <c r="R16" i="46" s="1"/>
  <c r="Q16" i="46"/>
  <c r="P16" i="46"/>
  <c r="E16" i="46"/>
  <c r="W15" i="46"/>
  <c r="V15" i="46"/>
  <c r="R15" i="46" s="1"/>
  <c r="Q15" i="46"/>
  <c r="P15" i="46"/>
  <c r="E15" i="46"/>
  <c r="W14" i="46"/>
  <c r="V14" i="46"/>
  <c r="R14" i="46" s="1"/>
  <c r="Q14" i="46"/>
  <c r="P14" i="46"/>
  <c r="E14" i="46"/>
  <c r="W13" i="46"/>
  <c r="V13" i="46"/>
  <c r="R13" i="46" s="1"/>
  <c r="Q13" i="46"/>
  <c r="P13" i="46"/>
  <c r="E13" i="46"/>
  <c r="W12" i="46"/>
  <c r="V12" i="46"/>
  <c r="R12" i="46" s="1"/>
  <c r="Q12" i="46"/>
  <c r="P12" i="46"/>
  <c r="E12" i="46"/>
  <c r="W11" i="46"/>
  <c r="V11" i="46"/>
  <c r="R11" i="46" s="1"/>
  <c r="Q11" i="46"/>
  <c r="P11" i="46"/>
  <c r="E11" i="46"/>
  <c r="W10" i="46"/>
  <c r="V10" i="46"/>
  <c r="R10" i="46" s="1"/>
  <c r="Q10" i="46"/>
  <c r="P10" i="46"/>
  <c r="E10" i="46"/>
  <c r="W9" i="46"/>
  <c r="V9" i="46"/>
  <c r="R9" i="46" s="1"/>
  <c r="Q9" i="46"/>
  <c r="P9" i="46"/>
  <c r="E9" i="46"/>
  <c r="W8" i="46"/>
  <c r="V8" i="46"/>
  <c r="R8" i="46"/>
  <c r="Q8" i="46"/>
  <c r="P8" i="46"/>
  <c r="E8" i="46"/>
  <c r="W7" i="46"/>
  <c r="V7" i="46"/>
  <c r="R7" i="46" s="1"/>
  <c r="Q7" i="46"/>
  <c r="P7" i="46"/>
  <c r="E7" i="46"/>
  <c r="W6" i="46"/>
  <c r="V6" i="46"/>
  <c r="R6" i="46" s="1"/>
  <c r="Q6" i="46"/>
  <c r="P6" i="46"/>
  <c r="E6" i="46"/>
  <c r="W5" i="46"/>
  <c r="V5" i="46"/>
  <c r="R5" i="46" s="1"/>
  <c r="Q5" i="46"/>
  <c r="P5" i="46"/>
  <c r="E5" i="46"/>
  <c r="W4" i="46"/>
  <c r="B26" i="46" s="1"/>
  <c r="V4" i="46"/>
  <c r="R4" i="46" s="1"/>
  <c r="Q4" i="46"/>
  <c r="P4" i="46"/>
  <c r="E4" i="46"/>
  <c r="V3" i="46"/>
  <c r="V2" i="46" s="1"/>
  <c r="B4" i="46" s="1"/>
  <c r="W34" i="43"/>
  <c r="V34" i="43"/>
  <c r="R34" i="43" s="1"/>
  <c r="Q34" i="43"/>
  <c r="P34" i="43"/>
  <c r="O34" i="43"/>
  <c r="E34" i="43"/>
  <c r="W33" i="43"/>
  <c r="V33" i="43"/>
  <c r="R33" i="43" s="1"/>
  <c r="Q33" i="43"/>
  <c r="P33" i="43"/>
  <c r="O33" i="43"/>
  <c r="E33" i="43"/>
  <c r="W32" i="43"/>
  <c r="V32" i="43"/>
  <c r="R32" i="43" s="1"/>
  <c r="Q32" i="43"/>
  <c r="P32" i="43"/>
  <c r="O32" i="43"/>
  <c r="E32" i="43"/>
  <c r="B32" i="43"/>
  <c r="W31" i="43"/>
  <c r="V31" i="43"/>
  <c r="R31" i="43" s="1"/>
  <c r="Q31" i="43"/>
  <c r="P31" i="43"/>
  <c r="O31" i="43"/>
  <c r="E31" i="43"/>
  <c r="W30" i="43"/>
  <c r="V30" i="43"/>
  <c r="R30" i="43" s="1"/>
  <c r="Q30" i="43"/>
  <c r="P30" i="43"/>
  <c r="O30" i="43"/>
  <c r="E30" i="43"/>
  <c r="W29" i="43"/>
  <c r="V29" i="43"/>
  <c r="R29" i="43" s="1"/>
  <c r="Q29" i="43"/>
  <c r="P29" i="43"/>
  <c r="O29" i="43"/>
  <c r="E29" i="43"/>
  <c r="B29" i="43"/>
  <c r="W28" i="43"/>
  <c r="V28" i="43"/>
  <c r="R28" i="43" s="1"/>
  <c r="Q28" i="43"/>
  <c r="P28" i="43"/>
  <c r="O28" i="43"/>
  <c r="E28" i="43"/>
  <c r="W27" i="43"/>
  <c r="V27" i="43"/>
  <c r="R27" i="43" s="1"/>
  <c r="Q27" i="43"/>
  <c r="P27" i="43"/>
  <c r="O27" i="43"/>
  <c r="E27" i="43"/>
  <c r="W26" i="43"/>
  <c r="V26" i="43"/>
  <c r="R26" i="43" s="1"/>
  <c r="Q26" i="43"/>
  <c r="P26" i="43"/>
  <c r="O26" i="43"/>
  <c r="E26" i="43"/>
  <c r="W25" i="43"/>
  <c r="V25" i="43"/>
  <c r="R25" i="43" s="1"/>
  <c r="Q25" i="43"/>
  <c r="P25" i="43"/>
  <c r="O25" i="43"/>
  <c r="E25" i="43"/>
  <c r="W24" i="43"/>
  <c r="V24" i="43"/>
  <c r="R24" i="43" s="1"/>
  <c r="Q24" i="43"/>
  <c r="P24" i="43"/>
  <c r="O24" i="43"/>
  <c r="E24" i="43"/>
  <c r="W23" i="43"/>
  <c r="V23" i="43"/>
  <c r="R23" i="43" s="1"/>
  <c r="Q23" i="43"/>
  <c r="P23" i="43"/>
  <c r="O23" i="43"/>
  <c r="E23" i="43"/>
  <c r="W22" i="43"/>
  <c r="V22" i="43"/>
  <c r="R22" i="43" s="1"/>
  <c r="Q22" i="43"/>
  <c r="P22" i="43"/>
  <c r="O22" i="43"/>
  <c r="E22" i="43"/>
  <c r="W21" i="43"/>
  <c r="V21" i="43"/>
  <c r="R21" i="43" s="1"/>
  <c r="Q21" i="43"/>
  <c r="P21" i="43"/>
  <c r="O21" i="43"/>
  <c r="E21" i="43"/>
  <c r="W20" i="43"/>
  <c r="V20" i="43"/>
  <c r="R20" i="43" s="1"/>
  <c r="Q20" i="43"/>
  <c r="P20" i="43"/>
  <c r="O20" i="43"/>
  <c r="E20" i="43"/>
  <c r="W19" i="43"/>
  <c r="V19" i="43"/>
  <c r="R19" i="43" s="1"/>
  <c r="Q19" i="43"/>
  <c r="P19" i="43"/>
  <c r="O19" i="43"/>
  <c r="E19" i="43"/>
  <c r="W18" i="43"/>
  <c r="V18" i="43"/>
  <c r="R18" i="43" s="1"/>
  <c r="Q18" i="43"/>
  <c r="P18" i="43"/>
  <c r="O18" i="43"/>
  <c r="E18" i="43"/>
  <c r="W17" i="43"/>
  <c r="V17" i="43"/>
  <c r="R17" i="43" s="1"/>
  <c r="Q17" i="43"/>
  <c r="P17" i="43"/>
  <c r="O17" i="43"/>
  <c r="E17" i="43"/>
  <c r="W16" i="43"/>
  <c r="V16" i="43"/>
  <c r="R16" i="43" s="1"/>
  <c r="Q16" i="43"/>
  <c r="P16" i="43"/>
  <c r="O16" i="43"/>
  <c r="E16" i="43"/>
  <c r="W15" i="43"/>
  <c r="V15" i="43"/>
  <c r="R15" i="43" s="1"/>
  <c r="Q15" i="43"/>
  <c r="P15" i="43"/>
  <c r="O15" i="43"/>
  <c r="E15" i="43"/>
  <c r="W14" i="43"/>
  <c r="V14" i="43"/>
  <c r="R14" i="43" s="1"/>
  <c r="Q14" i="43"/>
  <c r="P14" i="43"/>
  <c r="O14" i="43"/>
  <c r="E14" i="43"/>
  <c r="W13" i="43"/>
  <c r="V13" i="43"/>
  <c r="R13" i="43" s="1"/>
  <c r="Q13" i="43"/>
  <c r="P13" i="43"/>
  <c r="O13" i="43"/>
  <c r="E13" i="43"/>
  <c r="W12" i="43"/>
  <c r="V12" i="43"/>
  <c r="R12" i="43" s="1"/>
  <c r="Q12" i="43"/>
  <c r="P12" i="43"/>
  <c r="O12" i="43"/>
  <c r="E12" i="43"/>
  <c r="W11" i="43"/>
  <c r="V11" i="43"/>
  <c r="R11" i="43" s="1"/>
  <c r="Q11" i="43"/>
  <c r="P11" i="43"/>
  <c r="O11" i="43"/>
  <c r="E11" i="43"/>
  <c r="W10" i="43"/>
  <c r="V10" i="43"/>
  <c r="R10" i="43" s="1"/>
  <c r="Q10" i="43"/>
  <c r="P10" i="43"/>
  <c r="O10" i="43"/>
  <c r="E10" i="43"/>
  <c r="W9" i="43"/>
  <c r="V9" i="43"/>
  <c r="R9" i="43" s="1"/>
  <c r="Q9" i="43"/>
  <c r="P9" i="43"/>
  <c r="O9" i="43"/>
  <c r="E9" i="43"/>
  <c r="W8" i="43"/>
  <c r="V8" i="43"/>
  <c r="R8" i="43" s="1"/>
  <c r="Q8" i="43"/>
  <c r="P8" i="43"/>
  <c r="O8" i="43"/>
  <c r="E8" i="43"/>
  <c r="W7" i="43"/>
  <c r="V7" i="43"/>
  <c r="R7" i="43" s="1"/>
  <c r="Q7" i="43"/>
  <c r="P7" i="43"/>
  <c r="O7" i="43"/>
  <c r="E7" i="43"/>
  <c r="W6" i="43"/>
  <c r="V6" i="43"/>
  <c r="R6" i="43" s="1"/>
  <c r="Q6" i="43"/>
  <c r="P6" i="43"/>
  <c r="O6" i="43"/>
  <c r="E6" i="43"/>
  <c r="W5" i="43"/>
  <c r="V5" i="43"/>
  <c r="R5" i="43" s="1"/>
  <c r="Q5" i="43"/>
  <c r="P5" i="43"/>
  <c r="O5" i="43"/>
  <c r="E5" i="43"/>
  <c r="W4" i="43"/>
  <c r="B26" i="43" s="1"/>
  <c r="V4" i="43"/>
  <c r="Q4" i="43"/>
  <c r="P4" i="43"/>
  <c r="O4" i="43"/>
  <c r="E4" i="43"/>
  <c r="V3" i="43"/>
  <c r="Q36" i="43" s="1"/>
  <c r="W34" i="42"/>
  <c r="V34" i="42"/>
  <c r="R34" i="42" s="1"/>
  <c r="Q34" i="42"/>
  <c r="P34" i="42"/>
  <c r="E34" i="42"/>
  <c r="W33" i="42"/>
  <c r="V33" i="42"/>
  <c r="R33" i="42" s="1"/>
  <c r="Q33" i="42"/>
  <c r="P33" i="42"/>
  <c r="E33" i="42"/>
  <c r="W32" i="42"/>
  <c r="V32" i="42"/>
  <c r="R32" i="42" s="1"/>
  <c r="Q32" i="42"/>
  <c r="P32" i="42"/>
  <c r="E32" i="42"/>
  <c r="B32" i="42"/>
  <c r="W31" i="42"/>
  <c r="V31" i="42"/>
  <c r="R31" i="42" s="1"/>
  <c r="Q31" i="42"/>
  <c r="P31" i="42"/>
  <c r="E31" i="42"/>
  <c r="W30" i="42"/>
  <c r="V30" i="42"/>
  <c r="R30" i="42" s="1"/>
  <c r="Q30" i="42"/>
  <c r="P30" i="42"/>
  <c r="E30" i="42"/>
  <c r="W29" i="42"/>
  <c r="V29" i="42"/>
  <c r="R29" i="42" s="1"/>
  <c r="Q29" i="42"/>
  <c r="P29" i="42"/>
  <c r="E29" i="42"/>
  <c r="B29" i="42"/>
  <c r="W28" i="42"/>
  <c r="V28" i="42"/>
  <c r="R28" i="42" s="1"/>
  <c r="Q28" i="42"/>
  <c r="P28" i="42"/>
  <c r="E28" i="42"/>
  <c r="W27" i="42"/>
  <c r="V27" i="42"/>
  <c r="R27" i="42" s="1"/>
  <c r="Q27" i="42"/>
  <c r="P27" i="42"/>
  <c r="E27" i="42"/>
  <c r="W26" i="42"/>
  <c r="V26" i="42"/>
  <c r="R26" i="42" s="1"/>
  <c r="Q26" i="42"/>
  <c r="P26" i="42"/>
  <c r="E26" i="42"/>
  <c r="W25" i="42"/>
  <c r="V25" i="42"/>
  <c r="R25" i="42" s="1"/>
  <c r="Q25" i="42"/>
  <c r="P25" i="42"/>
  <c r="E25" i="42"/>
  <c r="W24" i="42"/>
  <c r="V24" i="42"/>
  <c r="R24" i="42" s="1"/>
  <c r="Q24" i="42"/>
  <c r="P24" i="42"/>
  <c r="E24" i="42"/>
  <c r="W23" i="42"/>
  <c r="V23" i="42"/>
  <c r="R23" i="42" s="1"/>
  <c r="Q23" i="42"/>
  <c r="P23" i="42"/>
  <c r="E23" i="42"/>
  <c r="W22" i="42"/>
  <c r="V22" i="42"/>
  <c r="R22" i="42" s="1"/>
  <c r="Q22" i="42"/>
  <c r="P22" i="42"/>
  <c r="E22" i="42"/>
  <c r="W21" i="42"/>
  <c r="V21" i="42"/>
  <c r="R21" i="42" s="1"/>
  <c r="Q21" i="42"/>
  <c r="P21" i="42"/>
  <c r="E21" i="42"/>
  <c r="W20" i="42"/>
  <c r="V20" i="42"/>
  <c r="R20" i="42" s="1"/>
  <c r="Q20" i="42"/>
  <c r="P20" i="42"/>
  <c r="E20" i="42"/>
  <c r="W19" i="42"/>
  <c r="V19" i="42"/>
  <c r="R19" i="42" s="1"/>
  <c r="Q19" i="42"/>
  <c r="P19" i="42"/>
  <c r="E19" i="42"/>
  <c r="W18" i="42"/>
  <c r="V18" i="42"/>
  <c r="R18" i="42" s="1"/>
  <c r="Q18" i="42"/>
  <c r="P18" i="42"/>
  <c r="E18" i="42"/>
  <c r="W17" i="42"/>
  <c r="V17" i="42"/>
  <c r="R17" i="42" s="1"/>
  <c r="Q17" i="42"/>
  <c r="P17" i="42"/>
  <c r="E17" i="42"/>
  <c r="W16" i="42"/>
  <c r="V16" i="42"/>
  <c r="R16" i="42" s="1"/>
  <c r="Q16" i="42"/>
  <c r="P16" i="42"/>
  <c r="E16" i="42"/>
  <c r="W15" i="42"/>
  <c r="V15" i="42"/>
  <c r="R15" i="42" s="1"/>
  <c r="Q15" i="42"/>
  <c r="P15" i="42"/>
  <c r="E15" i="42"/>
  <c r="W14" i="42"/>
  <c r="V14" i="42"/>
  <c r="R14" i="42" s="1"/>
  <c r="Q14" i="42"/>
  <c r="P14" i="42"/>
  <c r="E14" i="42"/>
  <c r="W13" i="42"/>
  <c r="V13" i="42"/>
  <c r="R13" i="42" s="1"/>
  <c r="Q13" i="42"/>
  <c r="P13" i="42"/>
  <c r="E13" i="42"/>
  <c r="W12" i="42"/>
  <c r="V12" i="42"/>
  <c r="R12" i="42" s="1"/>
  <c r="Q12" i="42"/>
  <c r="P12" i="42"/>
  <c r="E12" i="42"/>
  <c r="W11" i="42"/>
  <c r="V11" i="42"/>
  <c r="R11" i="42" s="1"/>
  <c r="Q11" i="42"/>
  <c r="P11" i="42"/>
  <c r="E11" i="42"/>
  <c r="W10" i="42"/>
  <c r="V10" i="42"/>
  <c r="R10" i="42" s="1"/>
  <c r="Q10" i="42"/>
  <c r="P10" i="42"/>
  <c r="E10" i="42"/>
  <c r="W9" i="42"/>
  <c r="V9" i="42"/>
  <c r="R9" i="42" s="1"/>
  <c r="Q9" i="42"/>
  <c r="P9" i="42"/>
  <c r="E9" i="42"/>
  <c r="W8" i="42"/>
  <c r="V8" i="42"/>
  <c r="R8" i="42" s="1"/>
  <c r="Q8" i="42"/>
  <c r="P8" i="42"/>
  <c r="E8" i="42"/>
  <c r="W7" i="42"/>
  <c r="V7" i="42"/>
  <c r="R7" i="42" s="1"/>
  <c r="Q7" i="42"/>
  <c r="P7" i="42"/>
  <c r="E7" i="42"/>
  <c r="W6" i="42"/>
  <c r="V6" i="42"/>
  <c r="R6" i="42" s="1"/>
  <c r="Q6" i="42"/>
  <c r="P6" i="42"/>
  <c r="E6" i="42"/>
  <c r="W5" i="42"/>
  <c r="V5" i="42"/>
  <c r="R5" i="42" s="1"/>
  <c r="Q5" i="42"/>
  <c r="P5" i="42"/>
  <c r="E5" i="42"/>
  <c r="W4" i="42"/>
  <c r="B26" i="42" s="1"/>
  <c r="V4" i="42"/>
  <c r="R4" i="42" s="1"/>
  <c r="Q4" i="42"/>
  <c r="P4" i="42"/>
  <c r="E4" i="42"/>
  <c r="V3" i="42"/>
  <c r="V2" i="42" s="1"/>
  <c r="B4" i="42" s="1"/>
  <c r="W34" i="41"/>
  <c r="V34" i="41"/>
  <c r="R34" i="41" s="1"/>
  <c r="Q34" i="41"/>
  <c r="P34" i="41"/>
  <c r="E34" i="41"/>
  <c r="W33" i="41"/>
  <c r="V33" i="41"/>
  <c r="R33" i="41" s="1"/>
  <c r="Q33" i="41"/>
  <c r="P33" i="41"/>
  <c r="E33" i="41"/>
  <c r="W32" i="41"/>
  <c r="V32" i="41"/>
  <c r="R32" i="41" s="1"/>
  <c r="Q32" i="41"/>
  <c r="P32" i="41"/>
  <c r="E32" i="41"/>
  <c r="B32" i="41"/>
  <c r="W31" i="41"/>
  <c r="V31" i="41"/>
  <c r="R31" i="41" s="1"/>
  <c r="Q31" i="41"/>
  <c r="P31" i="41"/>
  <c r="E31" i="41"/>
  <c r="W30" i="41"/>
  <c r="V30" i="41"/>
  <c r="R30" i="41" s="1"/>
  <c r="Q30" i="41"/>
  <c r="P30" i="41"/>
  <c r="E30" i="41"/>
  <c r="W29" i="41"/>
  <c r="V29" i="41"/>
  <c r="R29" i="41" s="1"/>
  <c r="Q29" i="41"/>
  <c r="P29" i="41"/>
  <c r="E29" i="41"/>
  <c r="B29" i="41"/>
  <c r="W28" i="41"/>
  <c r="V28" i="41"/>
  <c r="R28" i="41" s="1"/>
  <c r="Q28" i="41"/>
  <c r="P28" i="41"/>
  <c r="E28" i="41"/>
  <c r="W27" i="41"/>
  <c r="V27" i="41"/>
  <c r="R27" i="41" s="1"/>
  <c r="Q27" i="41"/>
  <c r="P27" i="41"/>
  <c r="E27" i="41"/>
  <c r="W26" i="41"/>
  <c r="V26" i="41"/>
  <c r="R26" i="41" s="1"/>
  <c r="Q26" i="41"/>
  <c r="P26" i="41"/>
  <c r="E26" i="41"/>
  <c r="W25" i="41"/>
  <c r="V25" i="41"/>
  <c r="R25" i="41" s="1"/>
  <c r="Q25" i="41"/>
  <c r="P25" i="41"/>
  <c r="E25" i="41"/>
  <c r="W24" i="41"/>
  <c r="V24" i="41"/>
  <c r="R24" i="41" s="1"/>
  <c r="Q24" i="41"/>
  <c r="P24" i="41"/>
  <c r="E24" i="41"/>
  <c r="W23" i="41"/>
  <c r="V23" i="41"/>
  <c r="R23" i="41" s="1"/>
  <c r="Q23" i="41"/>
  <c r="P23" i="41"/>
  <c r="E23" i="41"/>
  <c r="W22" i="41"/>
  <c r="V22" i="41"/>
  <c r="R22" i="41" s="1"/>
  <c r="Q22" i="41"/>
  <c r="P22" i="41"/>
  <c r="E22" i="41"/>
  <c r="W21" i="41"/>
  <c r="V21" i="41"/>
  <c r="R21" i="41" s="1"/>
  <c r="Q21" i="41"/>
  <c r="P21" i="41"/>
  <c r="E21" i="41"/>
  <c r="W20" i="41"/>
  <c r="V20" i="41"/>
  <c r="R20" i="41" s="1"/>
  <c r="Q20" i="41"/>
  <c r="P20" i="41"/>
  <c r="E20" i="41"/>
  <c r="W19" i="41"/>
  <c r="V19" i="41"/>
  <c r="R19" i="41" s="1"/>
  <c r="Q19" i="41"/>
  <c r="P19" i="41"/>
  <c r="E19" i="41"/>
  <c r="W18" i="41"/>
  <c r="V18" i="41"/>
  <c r="R18" i="41" s="1"/>
  <c r="Q18" i="41"/>
  <c r="P18" i="41"/>
  <c r="E18" i="41"/>
  <c r="W17" i="41"/>
  <c r="V17" i="41"/>
  <c r="R17" i="41" s="1"/>
  <c r="Q17" i="41"/>
  <c r="P17" i="41"/>
  <c r="E17" i="41"/>
  <c r="W16" i="41"/>
  <c r="V16" i="41"/>
  <c r="R16" i="41" s="1"/>
  <c r="Q16" i="41"/>
  <c r="P16" i="41"/>
  <c r="E16" i="41"/>
  <c r="W15" i="41"/>
  <c r="V15" i="41"/>
  <c r="R15" i="41" s="1"/>
  <c r="Q15" i="41"/>
  <c r="P15" i="41"/>
  <c r="E15" i="41"/>
  <c r="W14" i="41"/>
  <c r="V14" i="41"/>
  <c r="R14" i="41" s="1"/>
  <c r="Q14" i="41"/>
  <c r="P14" i="41"/>
  <c r="E14" i="41"/>
  <c r="W13" i="41"/>
  <c r="V13" i="41"/>
  <c r="R13" i="41" s="1"/>
  <c r="Q13" i="41"/>
  <c r="P13" i="41"/>
  <c r="E13" i="41"/>
  <c r="W12" i="41"/>
  <c r="V12" i="41"/>
  <c r="R12" i="41" s="1"/>
  <c r="Q12" i="41"/>
  <c r="P12" i="41"/>
  <c r="E12" i="41"/>
  <c r="W11" i="41"/>
  <c r="V11" i="41"/>
  <c r="R11" i="41" s="1"/>
  <c r="Q11" i="41"/>
  <c r="P11" i="41"/>
  <c r="E11" i="41"/>
  <c r="W10" i="41"/>
  <c r="V10" i="41"/>
  <c r="R10" i="41" s="1"/>
  <c r="Q10" i="41"/>
  <c r="P10" i="41"/>
  <c r="E10" i="41"/>
  <c r="W9" i="41"/>
  <c r="V9" i="41"/>
  <c r="R9" i="41" s="1"/>
  <c r="Q9" i="41"/>
  <c r="P9" i="41"/>
  <c r="E9" i="41"/>
  <c r="W8" i="41"/>
  <c r="V8" i="41"/>
  <c r="R8" i="41" s="1"/>
  <c r="Q8" i="41"/>
  <c r="P8" i="41"/>
  <c r="E8" i="41"/>
  <c r="W7" i="41"/>
  <c r="V7" i="41"/>
  <c r="R7" i="41" s="1"/>
  <c r="Q7" i="41"/>
  <c r="P7" i="41"/>
  <c r="E7" i="41"/>
  <c r="W6" i="41"/>
  <c r="V6" i="41"/>
  <c r="R6" i="41" s="1"/>
  <c r="Q6" i="41"/>
  <c r="P6" i="41"/>
  <c r="E6" i="41"/>
  <c r="W5" i="41"/>
  <c r="V5" i="41"/>
  <c r="R5" i="41" s="1"/>
  <c r="Q5" i="41"/>
  <c r="P5" i="41"/>
  <c r="E5" i="41"/>
  <c r="W4" i="41"/>
  <c r="B26" i="41" s="1"/>
  <c r="V4" i="41"/>
  <c r="R4" i="41" s="1"/>
  <c r="Q4" i="41"/>
  <c r="P4" i="41"/>
  <c r="E4" i="41"/>
  <c r="V3" i="41"/>
  <c r="Q36" i="41" s="1"/>
  <c r="W34" i="40"/>
  <c r="V34" i="40"/>
  <c r="R34" i="40" s="1"/>
  <c r="Q34" i="40"/>
  <c r="P34" i="40"/>
  <c r="E34" i="40"/>
  <c r="W33" i="40"/>
  <c r="V33" i="40"/>
  <c r="R33" i="40" s="1"/>
  <c r="Q33" i="40"/>
  <c r="P33" i="40"/>
  <c r="E33" i="40"/>
  <c r="W32" i="40"/>
  <c r="V32" i="40"/>
  <c r="R32" i="40" s="1"/>
  <c r="Q32" i="40"/>
  <c r="P32" i="40"/>
  <c r="E32" i="40"/>
  <c r="B32" i="40"/>
  <c r="D3" i="53" s="1"/>
  <c r="W31" i="40"/>
  <c r="V31" i="40"/>
  <c r="R31" i="40" s="1"/>
  <c r="Q31" i="40"/>
  <c r="P31" i="40"/>
  <c r="E31" i="40"/>
  <c r="W30" i="40"/>
  <c r="V30" i="40"/>
  <c r="R30" i="40" s="1"/>
  <c r="Q30" i="40"/>
  <c r="P30" i="40"/>
  <c r="E30" i="40"/>
  <c r="W29" i="40"/>
  <c r="V29" i="40"/>
  <c r="R29" i="40" s="1"/>
  <c r="Q29" i="40"/>
  <c r="P29" i="40"/>
  <c r="E29" i="40"/>
  <c r="B29" i="40"/>
  <c r="C3" i="53" s="1"/>
  <c r="W28" i="40"/>
  <c r="V28" i="40"/>
  <c r="R28" i="40" s="1"/>
  <c r="Q28" i="40"/>
  <c r="P28" i="40"/>
  <c r="E28" i="40"/>
  <c r="W27" i="40"/>
  <c r="V27" i="40"/>
  <c r="R27" i="40" s="1"/>
  <c r="Q27" i="40"/>
  <c r="P27" i="40"/>
  <c r="E27" i="40"/>
  <c r="W26" i="40"/>
  <c r="V26" i="40"/>
  <c r="R26" i="40" s="1"/>
  <c r="Q26" i="40"/>
  <c r="P26" i="40"/>
  <c r="E26" i="40"/>
  <c r="W25" i="40"/>
  <c r="V25" i="40"/>
  <c r="R25" i="40" s="1"/>
  <c r="Q25" i="40"/>
  <c r="P25" i="40"/>
  <c r="E25" i="40"/>
  <c r="W24" i="40"/>
  <c r="V24" i="40"/>
  <c r="R24" i="40" s="1"/>
  <c r="Q24" i="40"/>
  <c r="P24" i="40"/>
  <c r="E24" i="40"/>
  <c r="W23" i="40"/>
  <c r="V23" i="40"/>
  <c r="R23" i="40" s="1"/>
  <c r="Q23" i="40"/>
  <c r="P23" i="40"/>
  <c r="E23" i="40"/>
  <c r="W22" i="40"/>
  <c r="V22" i="40"/>
  <c r="R22" i="40" s="1"/>
  <c r="Q22" i="40"/>
  <c r="P22" i="40"/>
  <c r="E22" i="40"/>
  <c r="W21" i="40"/>
  <c r="V21" i="40"/>
  <c r="R21" i="40" s="1"/>
  <c r="Q21" i="40"/>
  <c r="P21" i="40"/>
  <c r="E21" i="40"/>
  <c r="W20" i="40"/>
  <c r="V20" i="40"/>
  <c r="R20" i="40" s="1"/>
  <c r="Q20" i="40"/>
  <c r="P20" i="40"/>
  <c r="E20" i="40"/>
  <c r="W19" i="40"/>
  <c r="V19" i="40"/>
  <c r="R19" i="40" s="1"/>
  <c r="Q19" i="40"/>
  <c r="P19" i="40"/>
  <c r="E19" i="40"/>
  <c r="W18" i="40"/>
  <c r="V18" i="40"/>
  <c r="R18" i="40" s="1"/>
  <c r="Q18" i="40"/>
  <c r="P18" i="40"/>
  <c r="E18" i="40"/>
  <c r="W17" i="40"/>
  <c r="V17" i="40"/>
  <c r="R17" i="40" s="1"/>
  <c r="Q17" i="40"/>
  <c r="P17" i="40"/>
  <c r="E17" i="40"/>
  <c r="W16" i="40"/>
  <c r="V16" i="40"/>
  <c r="R16" i="40" s="1"/>
  <c r="Q16" i="40"/>
  <c r="P16" i="40"/>
  <c r="E16" i="40"/>
  <c r="W15" i="40"/>
  <c r="V15" i="40"/>
  <c r="R15" i="40" s="1"/>
  <c r="Q15" i="40"/>
  <c r="P15" i="40"/>
  <c r="E15" i="40"/>
  <c r="W14" i="40"/>
  <c r="V14" i="40"/>
  <c r="R14" i="40" s="1"/>
  <c r="Q14" i="40"/>
  <c r="P14" i="40"/>
  <c r="E14" i="40"/>
  <c r="W13" i="40"/>
  <c r="V13" i="40"/>
  <c r="R13" i="40" s="1"/>
  <c r="Q13" i="40"/>
  <c r="P13" i="40"/>
  <c r="E13" i="40"/>
  <c r="W12" i="40"/>
  <c r="V12" i="40"/>
  <c r="R12" i="40" s="1"/>
  <c r="Q12" i="40"/>
  <c r="P12" i="40"/>
  <c r="E12" i="40"/>
  <c r="W11" i="40"/>
  <c r="V11" i="40"/>
  <c r="R11" i="40" s="1"/>
  <c r="Q11" i="40"/>
  <c r="P11" i="40"/>
  <c r="E11" i="40"/>
  <c r="W10" i="40"/>
  <c r="V10" i="40"/>
  <c r="R10" i="40" s="1"/>
  <c r="Q10" i="40"/>
  <c r="P10" i="40"/>
  <c r="E10" i="40"/>
  <c r="W9" i="40"/>
  <c r="V9" i="40"/>
  <c r="R9" i="40" s="1"/>
  <c r="Q9" i="40"/>
  <c r="P9" i="40"/>
  <c r="E9" i="40"/>
  <c r="W8" i="40"/>
  <c r="V8" i="40"/>
  <c r="R8" i="40" s="1"/>
  <c r="Q8" i="40"/>
  <c r="P8" i="40"/>
  <c r="E8" i="40"/>
  <c r="W7" i="40"/>
  <c r="P7" i="40"/>
  <c r="E7" i="40"/>
  <c r="W6" i="40"/>
  <c r="P6" i="40"/>
  <c r="E6" i="40"/>
  <c r="W5" i="40"/>
  <c r="V5" i="40"/>
  <c r="R5" i="40" s="1"/>
  <c r="Q5" i="40"/>
  <c r="P5" i="40"/>
  <c r="E5" i="40"/>
  <c r="W4" i="40"/>
  <c r="P4" i="40"/>
  <c r="E4" i="40"/>
  <c r="V3" i="40"/>
  <c r="Q36" i="40" s="1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B32" i="27"/>
  <c r="D2" i="53" s="1"/>
  <c r="B29" i="27"/>
  <c r="C2" i="53" s="1"/>
  <c r="E20" i="27"/>
  <c r="W34" i="27"/>
  <c r="V34" i="27"/>
  <c r="R34" i="27" s="1"/>
  <c r="W33" i="27"/>
  <c r="V33" i="27"/>
  <c r="R33" i="27" s="1"/>
  <c r="W32" i="27"/>
  <c r="V32" i="27"/>
  <c r="R32" i="27" s="1"/>
  <c r="W31" i="27"/>
  <c r="V31" i="27"/>
  <c r="R31" i="27" s="1"/>
  <c r="W30" i="27"/>
  <c r="V30" i="27"/>
  <c r="R30" i="27" s="1"/>
  <c r="W29" i="27"/>
  <c r="V29" i="27"/>
  <c r="R29" i="27" s="1"/>
  <c r="W28" i="27"/>
  <c r="V28" i="27"/>
  <c r="R28" i="27" s="1"/>
  <c r="W27" i="27"/>
  <c r="V27" i="27"/>
  <c r="R27" i="27" s="1"/>
  <c r="W26" i="27"/>
  <c r="V26" i="27"/>
  <c r="R26" i="27" s="1"/>
  <c r="W25" i="27"/>
  <c r="V25" i="27"/>
  <c r="R25" i="27" s="1"/>
  <c r="W24" i="27"/>
  <c r="V24" i="27"/>
  <c r="R24" i="27" s="1"/>
  <c r="W23" i="27"/>
  <c r="V23" i="27"/>
  <c r="R23" i="27" s="1"/>
  <c r="W22" i="27"/>
  <c r="V22" i="27"/>
  <c r="R22" i="27" s="1"/>
  <c r="W21" i="27"/>
  <c r="V21" i="27"/>
  <c r="R21" i="27" s="1"/>
  <c r="W20" i="27"/>
  <c r="V20" i="27"/>
  <c r="R20" i="27" s="1"/>
  <c r="W19" i="27"/>
  <c r="V19" i="27"/>
  <c r="R19" i="27" s="1"/>
  <c r="W18" i="27"/>
  <c r="V18" i="27"/>
  <c r="R18" i="27" s="1"/>
  <c r="W17" i="27"/>
  <c r="V17" i="27"/>
  <c r="R17" i="27" s="1"/>
  <c r="W16" i="27"/>
  <c r="V16" i="27"/>
  <c r="R16" i="27" s="1"/>
  <c r="W15" i="27"/>
  <c r="V15" i="27"/>
  <c r="R15" i="27" s="1"/>
  <c r="W14" i="27"/>
  <c r="V14" i="27"/>
  <c r="R14" i="27" s="1"/>
  <c r="W13" i="27"/>
  <c r="V13" i="27"/>
  <c r="R13" i="27" s="1"/>
  <c r="W12" i="27"/>
  <c r="V12" i="27"/>
  <c r="R12" i="27" s="1"/>
  <c r="W11" i="27"/>
  <c r="V11" i="27"/>
  <c r="R11" i="27" s="1"/>
  <c r="W10" i="27"/>
  <c r="V10" i="27"/>
  <c r="R10" i="27" s="1"/>
  <c r="W9" i="27"/>
  <c r="V9" i="27"/>
  <c r="R9" i="27" s="1"/>
  <c r="W8" i="27"/>
  <c r="V8" i="27"/>
  <c r="R8" i="27" s="1"/>
  <c r="W7" i="27"/>
  <c r="V7" i="27"/>
  <c r="R7" i="27" s="1"/>
  <c r="W6" i="27"/>
  <c r="W5" i="27"/>
  <c r="W4" i="27"/>
  <c r="V2" i="41" l="1"/>
  <c r="B4" i="41" s="1"/>
  <c r="V2" i="47"/>
  <c r="B4" i="47" s="1"/>
  <c r="V2" i="49"/>
  <c r="B4" i="49" s="1"/>
  <c r="D14" i="53"/>
  <c r="C18" i="53" s="1"/>
  <c r="C14" i="53"/>
  <c r="B18" i="53" s="1"/>
  <c r="O4" i="27"/>
  <c r="O6" i="27"/>
  <c r="O5" i="27"/>
  <c r="O4" i="40"/>
  <c r="O6" i="40"/>
  <c r="O7" i="40"/>
  <c r="B26" i="40"/>
  <c r="B3" i="53" s="1"/>
  <c r="Q4" i="51"/>
  <c r="V4" i="51" s="1"/>
  <c r="R4" i="51" s="1"/>
  <c r="V35" i="49"/>
  <c r="R35" i="49" s="1"/>
  <c r="V35" i="43"/>
  <c r="R35" i="43" s="1"/>
  <c r="V35" i="47"/>
  <c r="R35" i="47" s="1"/>
  <c r="R4" i="49"/>
  <c r="R4" i="43"/>
  <c r="B5" i="52"/>
  <c r="V35" i="52"/>
  <c r="R35" i="52" s="1"/>
  <c r="Q36" i="52"/>
  <c r="B5" i="51"/>
  <c r="Q36" i="51"/>
  <c r="B5" i="50"/>
  <c r="V35" i="50"/>
  <c r="R35" i="50" s="1"/>
  <c r="Q36" i="50"/>
  <c r="B5" i="48"/>
  <c r="V35" i="48"/>
  <c r="R35" i="48" s="1"/>
  <c r="Q36" i="48"/>
  <c r="B5" i="46"/>
  <c r="V35" i="46"/>
  <c r="R35" i="46" s="1"/>
  <c r="Q36" i="46"/>
  <c r="V2" i="43"/>
  <c r="B4" i="43" s="1"/>
  <c r="B5" i="42"/>
  <c r="V35" i="42"/>
  <c r="R35" i="42" s="1"/>
  <c r="Q36" i="42"/>
  <c r="B5" i="41"/>
  <c r="V35" i="41"/>
  <c r="R35" i="41" s="1"/>
  <c r="V2" i="40"/>
  <c r="B5" i="40" s="1"/>
  <c r="B26" i="27"/>
  <c r="B2" i="53" s="1"/>
  <c r="E18" i="27"/>
  <c r="E13" i="27"/>
  <c r="E19" i="27"/>
  <c r="E17" i="27"/>
  <c r="E25" i="27"/>
  <c r="E16" i="27"/>
  <c r="E24" i="27"/>
  <c r="E15" i="27"/>
  <c r="E23" i="27"/>
  <c r="E14" i="27"/>
  <c r="E22" i="27"/>
  <c r="E21" i="27"/>
  <c r="E31" i="27"/>
  <c r="V3" i="27"/>
  <c r="E32" i="27"/>
  <c r="E33" i="27"/>
  <c r="E34" i="27"/>
  <c r="E27" i="27"/>
  <c r="E30" i="27"/>
  <c r="E4" i="27"/>
  <c r="E5" i="27"/>
  <c r="E28" i="27"/>
  <c r="E29" i="27"/>
  <c r="E6" i="27"/>
  <c r="E7" i="27"/>
  <c r="E8" i="27"/>
  <c r="E26" i="27"/>
  <c r="E9" i="27"/>
  <c r="E10" i="27"/>
  <c r="E11" i="27"/>
  <c r="E12" i="27"/>
  <c r="B5" i="47" l="1"/>
  <c r="B5" i="49"/>
  <c r="K7" i="40"/>
  <c r="Q7" i="40" s="1"/>
  <c r="V7" i="40" s="1"/>
  <c r="R7" i="40" s="1"/>
  <c r="K4" i="40"/>
  <c r="Q4" i="40" s="1"/>
  <c r="V4" i="40" s="1"/>
  <c r="K6" i="40"/>
  <c r="Q6" i="40" s="1"/>
  <c r="V6" i="40" s="1"/>
  <c r="R6" i="40" s="1"/>
  <c r="K6" i="27"/>
  <c r="Q6" i="27" s="1"/>
  <c r="V6" i="27" s="1"/>
  <c r="R6" i="27" s="1"/>
  <c r="K5" i="27"/>
  <c r="Q5" i="27" s="1"/>
  <c r="V5" i="27" s="1"/>
  <c r="R5" i="27" s="1"/>
  <c r="K4" i="27"/>
  <c r="Q4" i="27" s="1"/>
  <c r="V4" i="27" s="1"/>
  <c r="R4" i="27" s="1"/>
  <c r="B14" i="53"/>
  <c r="A18" i="53" s="1"/>
  <c r="V35" i="51"/>
  <c r="R35" i="51" s="1"/>
  <c r="B5" i="43"/>
  <c r="B4" i="40"/>
  <c r="V2" i="27"/>
  <c r="B5" i="27" s="1"/>
  <c r="Q36" i="27"/>
  <c r="V35" i="40" l="1"/>
  <c r="R35" i="40" s="1"/>
  <c r="R4" i="40"/>
  <c r="V35" i="27"/>
  <c r="R35" i="27" s="1"/>
  <c r="R37" i="27" s="1"/>
  <c r="B4" i="27"/>
  <c r="R38" i="27" l="1"/>
  <c r="R36" i="40"/>
  <c r="R37" i="40" s="1"/>
  <c r="R38" i="40" l="1"/>
  <c r="R36" i="41"/>
  <c r="R37" i="41" s="1"/>
  <c r="R38" i="41" l="1"/>
  <c r="R36" i="42"/>
  <c r="R37" i="42" s="1"/>
  <c r="R38" i="42" l="1"/>
  <c r="R36" i="43"/>
  <c r="R37" i="43" s="1"/>
  <c r="R38" i="43" l="1"/>
  <c r="R36" i="46"/>
  <c r="R37" i="46" s="1"/>
  <c r="R38" i="46" l="1"/>
  <c r="R36" i="47"/>
  <c r="R37" i="47" s="1"/>
  <c r="R38" i="47" l="1"/>
  <c r="R36" i="48"/>
  <c r="R37" i="48" s="1"/>
  <c r="R38" i="48" l="1"/>
  <c r="R36" i="49"/>
  <c r="R37" i="49" s="1"/>
  <c r="R38" i="49" l="1"/>
  <c r="R36" i="50"/>
  <c r="R37" i="50" s="1"/>
  <c r="R38" i="50" l="1"/>
  <c r="R36" i="51"/>
  <c r="R37" i="51" s="1"/>
  <c r="R38" i="51" l="1"/>
  <c r="R36" i="52"/>
  <c r="R37" i="52" s="1"/>
  <c r="R38" i="52" s="1"/>
</calcChain>
</file>

<file path=xl/sharedStrings.xml><?xml version="1.0" encoding="utf-8"?>
<sst xmlns="http://schemas.openxmlformats.org/spreadsheetml/2006/main" count="459" uniqueCount="65">
  <si>
    <t>Stundennachweis</t>
  </si>
  <si>
    <t>SCRIPTZEILE</t>
  </si>
  <si>
    <t>KOMMT</t>
  </si>
  <si>
    <t>PAUSEN</t>
  </si>
  <si>
    <t>GEHT</t>
  </si>
  <si>
    <t>BERECHNUNG</t>
  </si>
  <si>
    <t>BEMERKUNGEN</t>
  </si>
  <si>
    <t>DATUM</t>
  </si>
  <si>
    <t>Arbeits-beginn      hh:mm</t>
  </si>
  <si>
    <t>Unterbr. Beginn   hh:mm</t>
  </si>
  <si>
    <t>Unterbr. Ende   hh:mm</t>
  </si>
  <si>
    <t>Pause Beginn    hh:mm</t>
  </si>
  <si>
    <t>Pause    Ende      hh:mm</t>
  </si>
  <si>
    <t>Summe Pausen       hh:mm</t>
  </si>
  <si>
    <t>Arbeits-ende          hh:mm</t>
  </si>
  <si>
    <t>Diff. Kommt          hh:mm</t>
  </si>
  <si>
    <t>Diff. Geht          hh:mm</t>
  </si>
  <si>
    <t>Arbeits-stunden</t>
  </si>
  <si>
    <t>Arbeits-zeit            hh:mm</t>
  </si>
  <si>
    <t>Soll         hh:mm</t>
  </si>
  <si>
    <t>Überstunden hh:mm</t>
  </si>
  <si>
    <t>Vorname</t>
  </si>
  <si>
    <t>Nachname</t>
  </si>
  <si>
    <t>Arbeitstunden</t>
  </si>
  <si>
    <t>SUMME:</t>
  </si>
  <si>
    <t>STAND:</t>
  </si>
  <si>
    <t>incl. Vormonat</t>
  </si>
  <si>
    <t>gesamt</t>
  </si>
  <si>
    <t>Min.</t>
  </si>
  <si>
    <t>Std.</t>
  </si>
  <si>
    <t>Urlaub</t>
  </si>
  <si>
    <t>Krank</t>
  </si>
  <si>
    <t>Max</t>
  </si>
  <si>
    <t>Mustermann</t>
  </si>
  <si>
    <t>Dienst</t>
  </si>
  <si>
    <t>Krank Urlaub</t>
  </si>
  <si>
    <t>Urlaubstage</t>
  </si>
  <si>
    <t>Pause</t>
  </si>
  <si>
    <t>Jahr</t>
  </si>
  <si>
    <t>Tägl. Arbeitsstunden</t>
  </si>
  <si>
    <t>6 bis 9 std.</t>
  </si>
  <si>
    <t>Volljährig</t>
  </si>
  <si>
    <t>Ja</t>
  </si>
  <si>
    <t>Erwachsene</t>
  </si>
  <si>
    <t>Pausen</t>
  </si>
  <si>
    <t>Jugendliche</t>
  </si>
  <si>
    <t>über 6 std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</si>
  <si>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</si>
  <si>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</si>
  <si>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</si>
  <si>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</si>
  <si>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</si>
  <si>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</si>
  <si>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</si>
  <si>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</si>
  <si>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</si>
  <si>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</si>
  <si>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</si>
  <si>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</si>
  <si>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</si>
  <si>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Ergebnis</t>
  </si>
  <si>
    <t>Arbeitstage ca.</t>
  </si>
  <si>
    <t>Erstellt von Maurice Winter</t>
  </si>
  <si>
    <t>itmongo.wordpress.com</t>
  </si>
  <si>
    <t>Zeiterfassung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</si>
</sst>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d/m/yy;@"/>
    <numFmt numFmtId="165" formatCode="dd"/>
    <numFmt numFmtId="166" formatCode="ddd"/>
    <numFmt numFmtId="167" formatCode="[mm]"/>
    <numFmt numFmtId="168" formatCode="mm\/yyyy"/>
    <numFmt numFmtId="169" formatCode="[mm]:ss"/>
    <numFmt numFmtId="170" formatCode="[h]:mm"/>
    <numFmt numFmtId="171" formatCode="&quot;Arbeitstage:&quot;\ General"/>
    <numFmt numFmtId="172" formatCode="&quot;Tage im Monat:&quot;\ dd"/>
    <numFmt numFmtId="173" formatCode="h:mm"/>
    <numFmt numFmtId="174" formatCode="&quot;STATISTIK: &quot;General"/>
  </numFmts>
  <fonts count="3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theme="2" tint="0.39994506668294322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24"/>
      <color theme="0"/>
      <name val="Calibri"/>
      <family val="1"/>
      <scheme val="minor"/>
    </font>
    <font>
      <sz val="26"/>
      <color theme="3"/>
      <name val="Calibri Light"/>
      <family val="2"/>
      <scheme val="major"/>
    </font>
    <font>
      <sz val="9"/>
      <name val="Calibri Light"/>
      <family val="1"/>
      <scheme val="major"/>
    </font>
    <font>
      <sz val="20"/>
      <color theme="6" tint="-0.249977111117893"/>
      <name val="Calibri Light"/>
      <family val="1"/>
      <scheme val="major"/>
    </font>
    <font>
      <sz val="20"/>
      <color theme="1"/>
      <name val="Calibri"/>
      <family val="1"/>
      <scheme val="minor"/>
    </font>
    <font>
      <b/>
      <sz val="12"/>
      <color theme="3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1"/>
      <color rgb="FFFFC000"/>
      <name val="Calibri"/>
      <family val="1"/>
      <scheme val="minor"/>
    </font>
    <font>
      <sz val="20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Calibri Light"/>
      <family val="1"/>
      <scheme val="major"/>
    </font>
    <font>
      <b/>
      <sz val="14"/>
      <color theme="3"/>
      <name val="Calibri Light"/>
      <family val="1"/>
      <scheme val="major"/>
    </font>
    <font>
      <sz val="12"/>
      <color theme="1"/>
      <name val="Calibri"/>
      <family val="1"/>
      <scheme val="minor"/>
    </font>
    <font>
      <sz val="12"/>
      <name val="Calibri Light"/>
      <family val="1"/>
      <scheme val="major"/>
    </font>
    <font>
      <sz val="12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3"/>
      <name val="Calibri Light"/>
      <family val="1"/>
      <scheme val="major"/>
    </font>
    <font>
      <b/>
      <sz val="30"/>
      <color theme="0"/>
      <name val="Calibri Light"/>
      <family val="1"/>
      <scheme val="major"/>
    </font>
    <font>
      <sz val="12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name val="Calibri"/>
      <family val="2"/>
      <scheme val="minor"/>
    </font>
    <font>
      <b/>
      <sz val="12"/>
      <color theme="3"/>
      <name val="Calibri Light"/>
      <family val="1"/>
      <scheme val="major"/>
    </font>
    <font>
      <b/>
      <sz val="13"/>
      <color theme="3"/>
      <name val="Calibri Light"/>
      <family val="1"/>
      <scheme val="major"/>
    </font>
    <font>
      <sz val="12"/>
      <color theme="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3"/>
      <name val="Calibri Light"/>
      <family val="2"/>
      <scheme val="major"/>
    </font>
    <font>
      <sz val="12"/>
      <color theme="0"/>
      <name val="Calibri"/>
      <family val="1"/>
      <scheme val="minor"/>
    </font>
    <font>
      <sz val="8"/>
      <name val="Calibri"/>
      <family val="2"/>
      <scheme val="minor"/>
    </font>
    <font>
      <sz val="8"/>
      <color theme="7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F5F8FA"/>
      </left>
      <right/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rgb="FFF5F8FA"/>
      </left>
      <right style="thin">
        <color rgb="FFF5F8FA"/>
      </right>
      <top/>
      <bottom style="thin">
        <color theme="4" tint="0.79998168889431442"/>
      </bottom>
      <diagonal/>
    </border>
    <border>
      <left/>
      <right style="thin">
        <color rgb="FFF5F8FA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D3EBF3"/>
      </top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4" tint="0.79995117038483843"/>
      </left>
      <right style="thin">
        <color theme="4" tint="0.79995117038483843"/>
      </right>
      <top/>
      <bottom style="thin">
        <color theme="4" tint="0.7999816888943144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>
      <alignment vertical="center"/>
    </xf>
    <xf numFmtId="164" fontId="5" fillId="4" borderId="0">
      <alignment horizontal="center"/>
    </xf>
    <xf numFmtId="0" fontId="24" fillId="0" borderId="14" applyNumberFormat="0" applyFont="0" applyFill="0" applyAlignment="0">
      <alignment horizontal="center" vertical="center"/>
    </xf>
    <xf numFmtId="0" fontId="25" fillId="11" borderId="0">
      <alignment horizontal="center" vertical="center"/>
    </xf>
  </cellStyleXfs>
  <cellXfs count="106">
    <xf numFmtId="0" fontId="0" fillId="0" borderId="0" xfId="0"/>
    <xf numFmtId="0" fontId="4" fillId="3" borderId="0" xfId="3" applyFont="1" applyFill="1">
      <alignment vertical="center"/>
    </xf>
    <xf numFmtId="0" fontId="7" fillId="3" borderId="0" xfId="3" applyFont="1" applyFill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5" borderId="0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 wrapText="1"/>
    </xf>
    <xf numFmtId="0" fontId="15" fillId="3" borderId="8" xfId="3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0" borderId="8" xfId="3" applyFont="1" applyFill="1" applyBorder="1">
      <alignment vertical="center"/>
    </xf>
    <xf numFmtId="0" fontId="18" fillId="5" borderId="0" xfId="2" applyFont="1" applyFill="1" applyBorder="1" applyAlignment="1">
      <alignment horizontal="center"/>
    </xf>
    <xf numFmtId="165" fontId="19" fillId="8" borderId="7" xfId="0" applyNumberFormat="1" applyFont="1" applyFill="1" applyBorder="1" applyAlignment="1">
      <alignment horizontal="center" vertical="center"/>
    </xf>
    <xf numFmtId="166" fontId="19" fillId="8" borderId="7" xfId="0" applyNumberFormat="1" applyFont="1" applyFill="1" applyBorder="1" applyAlignment="1">
      <alignment horizontal="center" vertical="center"/>
    </xf>
    <xf numFmtId="20" fontId="19" fillId="8" borderId="7" xfId="0" applyNumberFormat="1" applyFont="1" applyFill="1" applyBorder="1" applyAlignment="1" applyProtection="1">
      <alignment horizontal="center" vertical="center"/>
      <protection locked="0"/>
    </xf>
    <xf numFmtId="20" fontId="19" fillId="8" borderId="7" xfId="0" applyNumberFormat="1" applyFont="1" applyFill="1" applyBorder="1" applyAlignment="1">
      <alignment horizontal="center" vertical="center"/>
    </xf>
    <xf numFmtId="167" fontId="19" fillId="8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Alignment="1">
      <alignment vertical="center"/>
    </xf>
    <xf numFmtId="20" fontId="0" fillId="0" borderId="0" xfId="0" applyNumberFormat="1" applyAlignment="1">
      <alignment vertical="center"/>
    </xf>
    <xf numFmtId="20" fontId="19" fillId="8" borderId="9" xfId="0" applyNumberFormat="1" applyFont="1" applyFill="1" applyBorder="1" applyAlignment="1" applyProtection="1">
      <alignment horizontal="center" vertical="center"/>
      <protection locked="0"/>
    </xf>
    <xf numFmtId="20" fontId="19" fillId="8" borderId="9" xfId="0" applyNumberFormat="1" applyFont="1" applyFill="1" applyBorder="1" applyAlignment="1">
      <alignment horizontal="center" vertical="center"/>
    </xf>
    <xf numFmtId="167" fontId="19" fillId="8" borderId="9" xfId="0" applyNumberFormat="1" applyFont="1" applyFill="1" applyBorder="1" applyAlignment="1">
      <alignment horizontal="center" vertical="center"/>
    </xf>
    <xf numFmtId="0" fontId="19" fillId="8" borderId="9" xfId="0" applyFont="1" applyFill="1" applyBorder="1" applyAlignment="1" applyProtection="1">
      <alignment horizontal="left" vertical="center"/>
      <protection locked="0"/>
    </xf>
    <xf numFmtId="0" fontId="0" fillId="10" borderId="0" xfId="0" applyFill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20" fontId="19" fillId="8" borderId="0" xfId="0" applyNumberFormat="1" applyFont="1" applyFill="1" applyAlignment="1" applyProtection="1">
      <alignment horizontal="left" vertical="center"/>
      <protection locked="0"/>
    </xf>
    <xf numFmtId="0" fontId="19" fillId="8" borderId="0" xfId="0" applyFont="1" applyFill="1" applyAlignment="1">
      <alignment horizontal="left" vertical="center"/>
    </xf>
    <xf numFmtId="20" fontId="0" fillId="10" borderId="0" xfId="0" applyNumberFormat="1" applyFill="1" applyAlignment="1">
      <alignment vertical="center"/>
    </xf>
    <xf numFmtId="20" fontId="19" fillId="8" borderId="0" xfId="0" applyNumberFormat="1" applyFont="1" applyFill="1" applyAlignment="1">
      <alignment horizontal="left" vertical="center"/>
    </xf>
    <xf numFmtId="167" fontId="19" fillId="8" borderId="0" xfId="0" applyNumberFormat="1" applyFont="1" applyFill="1" applyAlignment="1">
      <alignment horizontal="center" vertical="center"/>
    </xf>
    <xf numFmtId="0" fontId="19" fillId="10" borderId="0" xfId="0" applyFont="1" applyFill="1" applyAlignment="1">
      <alignment horizontal="left" vertical="center" indent="1"/>
    </xf>
    <xf numFmtId="20" fontId="0" fillId="10" borderId="0" xfId="0" applyNumberFormat="1" applyFill="1" applyAlignment="1">
      <alignment horizontal="right" vertical="center"/>
    </xf>
    <xf numFmtId="168" fontId="0" fillId="10" borderId="10" xfId="0" applyNumberFormat="1" applyFill="1" applyBorder="1" applyAlignment="1">
      <alignment horizontal="left" vertical="center" indent="1"/>
    </xf>
    <xf numFmtId="167" fontId="19" fillId="8" borderId="10" xfId="0" applyNumberFormat="1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left" vertical="center" indent="1"/>
    </xf>
    <xf numFmtId="20" fontId="0" fillId="10" borderId="12" xfId="0" applyNumberFormat="1" applyFill="1" applyBorder="1" applyAlignment="1">
      <alignment vertical="center"/>
    </xf>
    <xf numFmtId="20" fontId="19" fillId="8" borderId="12" xfId="0" applyNumberFormat="1" applyFont="1" applyFill="1" applyBorder="1" applyAlignment="1">
      <alignment horizontal="left" vertical="center"/>
    </xf>
    <xf numFmtId="169" fontId="23" fillId="10" borderId="12" xfId="0" applyNumberFormat="1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 indent="1"/>
    </xf>
    <xf numFmtId="168" fontId="0" fillId="10" borderId="11" xfId="0" applyNumberFormat="1" applyFill="1" applyBorder="1" applyAlignment="1">
      <alignment horizontal="left" vertical="center" indent="1"/>
    </xf>
    <xf numFmtId="167" fontId="19" fillId="8" borderId="11" xfId="0" applyNumberFormat="1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left" vertical="center" indent="1"/>
    </xf>
    <xf numFmtId="0" fontId="18" fillId="5" borderId="0" xfId="2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/>
    <xf numFmtId="20" fontId="28" fillId="3" borderId="0" xfId="3" applyNumberFormat="1" applyFont="1" applyFill="1" applyAlignment="1" applyProtection="1">
      <alignment horizontal="center" vertical="center"/>
      <protection locked="0"/>
    </xf>
    <xf numFmtId="20" fontId="28" fillId="0" borderId="0" xfId="3" applyNumberFormat="1" applyFont="1" applyFill="1" applyAlignment="1" applyProtection="1">
      <alignment horizontal="center" vertical="center"/>
      <protection locked="0"/>
    </xf>
    <xf numFmtId="0" fontId="13" fillId="5" borderId="0" xfId="4" applyNumberFormat="1" applyFont="1" applyFill="1" applyAlignment="1">
      <alignment horizontal="center" vertical="center"/>
    </xf>
    <xf numFmtId="0" fontId="22" fillId="5" borderId="0" xfId="2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hidden="1"/>
    </xf>
    <xf numFmtId="14" fontId="12" fillId="7" borderId="0" xfId="0" applyNumberFormat="1" applyFont="1" applyFill="1" applyAlignment="1" applyProtection="1">
      <alignment horizontal="center" vertical="center"/>
      <protection hidden="1"/>
    </xf>
    <xf numFmtId="167" fontId="19" fillId="9" borderId="8" xfId="0" applyNumberFormat="1" applyFont="1" applyFill="1" applyBorder="1" applyAlignment="1" applyProtection="1">
      <alignment horizontal="center" vertical="center"/>
      <protection hidden="1"/>
    </xf>
    <xf numFmtId="167" fontId="0" fillId="6" borderId="0" xfId="0" applyNumberFormat="1" applyFill="1" applyAlignment="1" applyProtection="1">
      <alignment horizontal="center" vertical="center"/>
      <protection hidden="1"/>
    </xf>
    <xf numFmtId="20" fontId="12" fillId="7" borderId="0" xfId="0" applyNumberFormat="1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7" fillId="5" borderId="0" xfId="2" applyFont="1" applyFill="1" applyBorder="1" applyAlignment="1" applyProtection="1">
      <alignment horizontal="center"/>
    </xf>
    <xf numFmtId="171" fontId="29" fillId="5" borderId="0" xfId="2" applyNumberFormat="1" applyFont="1" applyFill="1" applyBorder="1" applyAlignment="1" applyProtection="1">
      <alignment horizontal="center"/>
    </xf>
    <xf numFmtId="171" fontId="30" fillId="5" borderId="0" xfId="2" applyNumberFormat="1" applyFont="1" applyFill="1" applyBorder="1" applyAlignment="1" applyProtection="1">
      <alignment horizontal="center"/>
    </xf>
    <xf numFmtId="170" fontId="22" fillId="5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/>
    <xf numFmtId="0" fontId="28" fillId="8" borderId="8" xfId="3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left" indent="1"/>
    </xf>
    <xf numFmtId="0" fontId="32" fillId="5" borderId="0" xfId="2" applyFont="1" applyFill="1" applyBorder="1" applyAlignment="1" applyProtection="1">
      <alignment horizontal="center"/>
    </xf>
    <xf numFmtId="172" fontId="21" fillId="5" borderId="0" xfId="2" applyNumberFormat="1" applyFont="1" applyFill="1" applyBorder="1" applyAlignment="1" applyProtection="1">
      <alignment horizontal="center"/>
    </xf>
    <xf numFmtId="171" fontId="33" fillId="5" borderId="0" xfId="2" applyNumberFormat="1" applyFont="1" applyFill="1" applyBorder="1" applyAlignment="1" applyProtection="1">
      <alignment horizontal="center"/>
    </xf>
    <xf numFmtId="0" fontId="8" fillId="0" borderId="0" xfId="1" applyFont="1" applyFill="1" applyBorder="1" applyAlignment="1">
      <alignment horizontal="left" vertical="center" indent="1"/>
    </xf>
    <xf numFmtId="165" fontId="0" fillId="10" borderId="0" xfId="0" applyNumberFormat="1" applyFill="1" applyAlignment="1">
      <alignment vertical="center"/>
    </xf>
    <xf numFmtId="165" fontId="34" fillId="8" borderId="9" xfId="0" applyNumberFormat="1" applyFont="1" applyFill="1" applyBorder="1" applyAlignment="1">
      <alignment horizontal="center" vertical="center"/>
    </xf>
    <xf numFmtId="166" fontId="34" fillId="8" borderId="9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/>
    </xf>
    <xf numFmtId="166" fontId="34" fillId="8" borderId="7" xfId="0" applyNumberFormat="1" applyFont="1" applyFill="1" applyBorder="1" applyAlignment="1">
      <alignment horizontal="center" vertical="center"/>
    </xf>
    <xf numFmtId="174" fontId="26" fillId="5" borderId="0" xfId="0" applyNumberFormat="1" applyFont="1" applyFill="1" applyAlignment="1">
      <alignment horizontal="center" vertical="center"/>
    </xf>
    <xf numFmtId="0" fontId="26" fillId="5" borderId="0" xfId="0" applyFont="1" applyFill="1" applyAlignment="1">
      <alignment horizontal="center"/>
    </xf>
    <xf numFmtId="0" fontId="31" fillId="5" borderId="0" xfId="0" applyFont="1" applyFill="1" applyAlignment="1">
      <alignment horizontal="center"/>
    </xf>
    <xf numFmtId="14" fontId="0" fillId="0" borderId="0" xfId="0" applyNumberFormat="1" applyAlignment="1">
      <alignment vertical="center"/>
    </xf>
    <xf numFmtId="20" fontId="19" fillId="8" borderId="9" xfId="0" applyNumberFormat="1" applyFont="1" applyFill="1" applyBorder="1" applyAlignment="1">
      <alignment horizontal="left" vertical="center"/>
    </xf>
    <xf numFmtId="20" fontId="28" fillId="12" borderId="15" xfId="3" applyNumberFormat="1" applyFont="1" applyFill="1" applyBorder="1" applyAlignment="1">
      <alignment horizontal="center" vertical="center"/>
    </xf>
    <xf numFmtId="0" fontId="28" fillId="8" borderId="0" xfId="3" applyNumberFormat="1" applyFont="1" applyFill="1" applyBorder="1" applyAlignment="1">
      <alignment horizontal="center" vertical="center"/>
    </xf>
    <xf numFmtId="173" fontId="28" fillId="8" borderId="0" xfId="3" applyNumberFormat="1" applyFont="1" applyFill="1" applyBorder="1" applyAlignment="1">
      <alignment horizontal="center" vertical="center"/>
    </xf>
    <xf numFmtId="20" fontId="28" fillId="13" borderId="15" xfId="3" applyNumberFormat="1" applyFont="1" applyFill="1" applyBorder="1" applyAlignment="1">
      <alignment horizontal="center" vertical="center"/>
    </xf>
    <xf numFmtId="20" fontId="28" fillId="14" borderId="0" xfId="3" applyNumberFormat="1" applyFont="1" applyFill="1" applyBorder="1" applyAlignment="1">
      <alignment horizontal="center" vertical="center"/>
    </xf>
    <xf numFmtId="0" fontId="28" fillId="14" borderId="0" xfId="3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170" fontId="0" fillId="5" borderId="0" xfId="0" applyNumberForma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20" fontId="0" fillId="5" borderId="0" xfId="0" applyNumberFormat="1" applyFill="1" applyAlignment="1">
      <alignment horizontal="left" vertical="center"/>
    </xf>
    <xf numFmtId="0" fontId="0" fillId="15" borderId="0" xfId="0" applyFill="1" applyAlignment="1">
      <alignment vertical="center"/>
    </xf>
    <xf numFmtId="20" fontId="0" fillId="15" borderId="0" xfId="0" applyNumberForma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28" fillId="8" borderId="0" xfId="3" applyNumberFormat="1" applyFont="1" applyFill="1" applyBorder="1" applyAlignment="1" applyProtection="1">
      <alignment horizontal="center"/>
      <protection locked="0"/>
    </xf>
    <xf numFmtId="0" fontId="28" fillId="8" borderId="0" xfId="3" applyNumberFormat="1" applyFont="1" applyFill="1" applyBorder="1" applyAlignment="1" applyProtection="1">
      <alignment horizontal="center" vertical="center"/>
      <protection locked="0"/>
    </xf>
    <xf numFmtId="173" fontId="28" fillId="8" borderId="0" xfId="3" applyNumberFormat="1" applyFont="1" applyFill="1" applyBorder="1" applyAlignment="1" applyProtection="1">
      <alignment horizontal="center" vertical="center"/>
      <protection locked="0"/>
    </xf>
    <xf numFmtId="0" fontId="6" fillId="5" borderId="0" xfId="4" applyNumberFormat="1" applyFont="1" applyFill="1" applyAlignment="1" applyProtection="1">
      <alignment horizontal="center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36" fillId="5" borderId="0" xfId="0" applyFont="1" applyFill="1" applyAlignment="1">
      <alignment horizontal="center" vertical="center"/>
    </xf>
  </cellXfs>
  <cellStyles count="7">
    <cellStyle name="Datum" xfId="4"/>
    <cellStyle name="Randleisterahmen" xfId="3"/>
    <cellStyle name="Rechter Rand" xfId="5"/>
    <cellStyle name="Standard" xfId="0" builtinId="0"/>
    <cellStyle name="Tage_abwesend" xfId="6"/>
    <cellStyle name="Überschrift" xfId="1" builtinId="15"/>
    <cellStyle name="Überschrift 2" xfId="2" builtinId="17"/>
  </cellStyles>
  <dxfs count="10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D3EBF3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7" formatCode="[mm]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z val="12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25" formatCode="hh:mm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25" formatCode="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5" formatCode="hh:mm"/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4" tint="0.79995117038483843"/>
        </right>
        <top style="thin">
          <color theme="4" tint="0.79998168889431442"/>
        </top>
        <bottom style="thin">
          <color theme="4" tint="0.7999816888943144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5" formatCode="hh:mm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Calibri Light"/>
        <scheme val="major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rgb="FFD3EBF3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right style="thin">
          <color rgb="FFD3EBF3"/>
        </right>
        <top style="thin">
          <color rgb="FFD3EBF3"/>
        </top>
        <bottom style="thin">
          <color rgb="FFD3EBF3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rgb="FFD3EBF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8DB8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6" tint="0.79998168889431442"/>
        </patternFill>
      </fill>
    </dxf>
    <dxf>
      <fill>
        <patternFill>
          <bgColor rgb="FFF8DB80"/>
        </patternFill>
      </fill>
    </dxf>
    <dxf>
      <font>
        <color auto="1"/>
      </font>
      <fill>
        <patternFill>
          <bgColor theme="6" tint="0.79998168889431442"/>
        </patternFill>
      </fill>
    </dxf>
    <dxf>
      <numFmt numFmtId="175" formatCode="&quot;DEZEMBER&quot;"/>
    </dxf>
    <dxf>
      <numFmt numFmtId="176" formatCode="&quot;NOVEMBER&quot;"/>
    </dxf>
    <dxf>
      <numFmt numFmtId="177" formatCode="&quot;OKTOBER&quot;"/>
    </dxf>
    <dxf>
      <numFmt numFmtId="178" formatCode="&quot;SEPTEMBER&quot;"/>
    </dxf>
    <dxf>
      <numFmt numFmtId="179" formatCode="&quot;AUGUST&quot;"/>
    </dxf>
    <dxf>
      <numFmt numFmtId="180" formatCode="&quot;JULI&quot;"/>
    </dxf>
    <dxf>
      <numFmt numFmtId="181" formatCode="&quot;JUNI&quot;"/>
    </dxf>
    <dxf>
      <numFmt numFmtId="182" formatCode="&quot;MAI&quot;"/>
    </dxf>
    <dxf>
      <numFmt numFmtId="183" formatCode="&quot;APRIL&quot;"/>
    </dxf>
    <dxf>
      <numFmt numFmtId="184" formatCode="&quot;MÄRZ&quot;"/>
    </dxf>
    <dxf>
      <numFmt numFmtId="185" formatCode="&quot;FEBRUAR&quot;"/>
    </dxf>
    <dxf>
      <numFmt numFmtId="186" formatCode="&quot;JANUAR&quot;"/>
    </dxf>
    <dxf>
      <font>
        <color theme="1" tint="0.34998626667073579"/>
      </font>
    </dxf>
    <dxf>
      <font>
        <b val="0"/>
        <i val="0"/>
        <color theme="7" tint="-0.24994659260841701"/>
      </font>
      <fill>
        <patternFill patternType="solid">
          <fgColor theme="0"/>
          <bgColor theme="0"/>
        </patternFill>
      </fill>
      <border diagonalUp="0" diagonalDown="0">
        <left/>
        <right/>
        <top style="double">
          <color theme="0" tint="-0.34998626667073579"/>
        </top>
        <bottom/>
        <vertical/>
        <horizontal/>
      </border>
    </dxf>
    <dxf>
      <font>
        <b/>
        <i val="0"/>
        <color theme="3"/>
      </font>
      <fill>
        <patternFill patternType="solid">
          <fgColor indexed="64"/>
          <bgColor theme="0"/>
        </patternFill>
      </fill>
      <border diagonalUp="0" diagonalDown="0">
        <left/>
        <right/>
        <top style="double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color theme="1"/>
      </font>
      <fill>
        <patternFill patternType="solid">
          <fgColor theme="0"/>
          <bgColor theme="0"/>
        </patternFill>
      </fill>
      <border diagonalUp="0" diagonalDown="0">
        <left/>
        <right/>
        <top/>
        <bottom/>
        <vertical style="thin">
          <color theme="4" tint="0.79995117038483843"/>
        </vertical>
        <horizontal style="thin">
          <color theme="4" tint="0.79998168889431442"/>
        </horizontal>
      </border>
    </dxf>
  </dxfs>
  <tableStyles count="1" defaultTableStyle="TableStyleMedium2" defaultPivotStyle="PivotStyleLight16">
    <tableStyle name="Wedding Invite Tracker" pivot="0" count="4">
      <tableStyleElement type="wholeTable" dxfId="999"/>
      <tableStyleElement type="headerRow" dxfId="998"/>
      <tableStyleElement type="totalRow" dxfId="997"/>
      <tableStyleElement type="firstTotalCell" dxfId="996"/>
    </tableStyle>
  </tableStyles>
  <colors>
    <mruColors>
      <color rgb="FFF8DB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Monatsübersicht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EINSTELLUNGEN!$B$1</c:f>
              <c:strCache>
                <c:ptCount val="1"/>
                <c:pt idx="0">
                  <c:v>Dienst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EINSTELLUNGEN!$A$2:$A$13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EINSTELLUNGEN!$B$2:$B$13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4-4D31-8D46-B83E7A8A41CF}"/>
            </c:ext>
          </c:extLst>
        </c:ser>
        <c:ser>
          <c:idx val="1"/>
          <c:order val="1"/>
          <c:tx>
            <c:strRef>
              <c:f>EINSTELLUNGEN!$C$1</c:f>
              <c:strCache>
                <c:ptCount val="1"/>
                <c:pt idx="0">
                  <c:v>Urlaub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EINSTELLUNGEN!$A$2:$A$13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EINSTELLUNGEN!$C$2:$C$13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4-4D31-8D46-B83E7A8A41CF}"/>
            </c:ext>
          </c:extLst>
        </c:ser>
        <c:ser>
          <c:idx val="2"/>
          <c:order val="2"/>
          <c:tx>
            <c:strRef>
              <c:f>EINSTELLUNGEN!$D$1</c:f>
              <c:strCache>
                <c:ptCount val="1"/>
                <c:pt idx="0">
                  <c:v>Krank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EINSTELLUNGEN!$A$2:$A$13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EINSTELLUNGEN!$D$2:$D$13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4-4D31-8D46-B83E7A8A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541840"/>
        <c:axId val="537542168"/>
      </c:lineChart>
      <c:catAx>
        <c:axId val="53754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542168"/>
        <c:crosses val="autoZero"/>
        <c:auto val="1"/>
        <c:lblAlgn val="ctr"/>
        <c:lblOffset val="100"/>
        <c:noMultiLvlLbl val="0"/>
      </c:catAx>
      <c:valAx>
        <c:axId val="53754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54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Jahresübersicht</a:t>
            </a:r>
          </a:p>
        </c:rich>
      </c:tx>
      <c:layout>
        <c:manualLayout>
          <c:xMode val="edge"/>
          <c:yMode val="edge"/>
          <c:x val="0.182984859408796"/>
          <c:y val="5.6565656565656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CCD-4F32-A553-2F89524F5C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CD-4F32-A553-2F89524F5C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EINSTELLUNGEN!$A$17:$C$17</c:f>
              <c:strCache>
                <c:ptCount val="3"/>
                <c:pt idx="0">
                  <c:v>Dienst</c:v>
                </c:pt>
                <c:pt idx="1">
                  <c:v>Urlaub</c:v>
                </c:pt>
                <c:pt idx="2">
                  <c:v>Krank</c:v>
                </c:pt>
              </c:strCache>
            </c:strRef>
          </c:cat>
          <c:val>
            <c:numRef>
              <c:f>EINSTELLUNGEN!$A$18:$C$18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D-4F32-A553-2F89524F5C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754447904"/>
        <c:axId val="754446920"/>
      </c:barChart>
      <c:catAx>
        <c:axId val="7544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4446920"/>
        <c:crosses val="autoZero"/>
        <c:auto val="1"/>
        <c:lblAlgn val="ctr"/>
        <c:lblOffset val="100"/>
        <c:noMultiLvlLbl val="0"/>
      </c:catAx>
      <c:valAx>
        <c:axId val="754446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44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4</xdr:row>
      <xdr:rowOff>0</xdr:rowOff>
    </xdr:from>
    <xdr:to>
      <xdr:col>17</xdr:col>
      <xdr:colOff>308610</xdr:colOff>
      <xdr:row>26</xdr:row>
      <xdr:rowOff>68580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E6119C7-A6CA-437C-B9DB-9D715A01C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316230</xdr:colOff>
      <xdr:row>12</xdr:row>
      <xdr:rowOff>91440</xdr:rowOff>
    </xdr:from>
    <xdr:to>
      <xdr:col>7</xdr:col>
      <xdr:colOff>297180</xdr:colOff>
      <xdr:row>26</xdr:row>
      <xdr:rowOff>26670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7CAE7F6-39BB-DECA-0CA6-4A00FFE5C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e1" displayName="Tabelle1" ref="A1:D14" totalsRowCount="1">
  <autoFilter ref="A1:D13"/>
  <tableColumns count="4">
    <tableColumn id="1" name="Monat" totalsRowLabel="Ergebnis"/>
    <tableColumn id="2" name="Dienst" totalsRowFunction="sum"/>
    <tableColumn id="3" name="Urlaub" totalsRowFunction="sum"/>
    <tableColumn id="4" name="Krank" totalsRowFunction="su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2" name="Tabelle32368104141617181920212223" displayName="Tabelle32368104141617181920212223" ref="D4:T35" headerRowCount="0" totalsRowCount="1" headerRowDxfId="302" dataDxfId="300" totalsRowDxfId="298" headerRowBorderDxfId="301" tableBorderDxfId="299" totalsRowBorderDxfId="297">
  <tableColumns count="17">
    <tableColumn id="1" name="TAG" totalsRowLabel="SUMME:" headerRowDxfId="296" totalsRowDxfId="295" headerRowCellStyle="Überschrift 2"/>
    <tableColumn id="2" name="Spalte1" headerRowDxfId="294" totalsRowDxfId="293" headerRowCellStyle="Überschrift 2">
      <calculatedColumnFormula>DATE($B$1,$B$3,D4)</calculatedColumnFormula>
    </tableColumn>
    <tableColumn id="3" name="Spalte3" headerRowDxfId="292" dataDxfId="291" totalsRowDxfId="290" headerRowCellStyle="Überschrift 2" dataCellStyle="Randleisterahmen"/>
    <tableColumn id="4" name="Spalte4" headerRowDxfId="289" dataDxfId="288" totalsRowDxfId="287" headerRowCellStyle="Überschrift 2"/>
    <tableColumn id="5" name="Spalte5" headerRowDxfId="286" dataDxfId="285" totalsRowDxfId="284" headerRowCellStyle="Überschrift 2"/>
    <tableColumn id="6" name="Spalte6" headerRowDxfId="283" dataDxfId="282" totalsRowDxfId="281" headerRowCellStyle="Überschrift 2"/>
    <tableColumn id="7" name="Spalte7" headerRowDxfId="280" dataDxfId="279" totalsRowDxfId="278" headerRowCellStyle="Überschrift 2"/>
    <tableColumn id="8" name="Spalte8" headerRowDxfId="277" dataDxfId="276" totalsRowDxfId="275" headerRowCellStyle="Überschrift 2">
      <calculatedColumnFormula>IF(F4=0,"",IF((H4-G4)+(J4-I4)&gt;$B$22,(H4-G4)+(J4-I4),$B$22))</calculatedColumnFormula>
    </tableColumn>
    <tableColumn id="9" name="Spalte9" headerRowDxfId="274" dataDxfId="273" totalsRowDxfId="272" headerRowCellStyle="Überschrift 2" dataCellStyle="Randleisterahmen"/>
    <tableColumn id="10" name="Spalte10" headerRowDxfId="271" dataDxfId="270" totalsRowDxfId="269" headerRowCellStyle="Überschrift 2"/>
    <tableColumn id="11" name="Spalte11" headerRowDxfId="268" dataDxfId="267" totalsRowDxfId="266" headerRowCellStyle="Überschrift 2"/>
    <tableColumn id="12" name="Spalte12" headerRowDxfId="265" dataDxfId="264" totalsRowDxfId="263" headerRowCellStyle="Überschrift 2">
      <calculatedColumnFormula>IF(L4=0,"",IF(N4=0,$B$19,N4-M4))</calculatedColumnFormula>
    </tableColumn>
    <tableColumn id="13" name="Spalte13" totalsRowLabel="incl. Vormonat" headerRowDxfId="262" dataDxfId="261" totalsRowDxfId="260" headerRowCellStyle="Überschrift 2">
      <calculatedColumnFormula>IF(L4=0,"",L4-F4)</calculatedColumnFormula>
    </tableColumn>
    <tableColumn id="14" name="Spalte2" headerRowDxfId="259" dataDxfId="258" totalsRowDxfId="257" headerRowCellStyle="Überschrift 2">
      <calculatedColumnFormula>IF(L4=0,"",IF((H4-G4)+K4&gt;0,P4-K4,P4))</calculatedColumnFormula>
    </tableColumn>
    <tableColumn id="15" name="Spalte14" totalsRowFunction="custom" headerRowDxfId="256" totalsRowDxfId="255" headerRowCellStyle="Überschrift 2">
      <calculatedColumnFormula>V4</calculatedColumnFormula>
      <totalsRowFormula>V35</totalsRowFormula>
    </tableColumn>
    <tableColumn id="16" name="Spalte15" totalsRowLabel="Min." headerRowDxfId="254" dataDxfId="253" totalsRowDxfId="252" headerRowCellStyle="Überschrift 2"/>
    <tableColumn id="17" name="Spalte17" headerRowDxfId="251" dataDxfId="250" totalsRowDxfId="249" headerRowCellStyle="Überschrift 2"/>
  </tableColumns>
  <tableStyleInfo name="Wedding Invite Tracker" showFirstColumn="0" showLastColumn="0" showRowStripes="1" showColumnStripes="0"/>
</table>
</file>

<file path=xl/tables/table11.xml><?xml version="1.0" encoding="utf-8"?>
<table xmlns="http://schemas.openxmlformats.org/spreadsheetml/2006/main" id="23" name="Tabelle3236810414161718192021222324" displayName="Tabelle3236810414161718192021222324" ref="D4:T35" headerRowCount="0" totalsRowCount="1" headerRowDxfId="219" dataDxfId="217" totalsRowDxfId="215" headerRowBorderDxfId="218" tableBorderDxfId="216" totalsRowBorderDxfId="214">
  <tableColumns count="17">
    <tableColumn id="1" name="TAG" totalsRowLabel="SUMME:" headerRowDxfId="213" totalsRowDxfId="212" headerRowCellStyle="Überschrift 2"/>
    <tableColumn id="2" name="Spalte1" headerRowDxfId="211" totalsRowDxfId="210" headerRowCellStyle="Überschrift 2">
      <calculatedColumnFormula>DATE($B$1,$B$3,D4)</calculatedColumnFormula>
    </tableColumn>
    <tableColumn id="3" name="Spalte3" headerRowDxfId="209" dataDxfId="208" totalsRowDxfId="207" headerRowCellStyle="Überschrift 2" dataCellStyle="Randleisterahmen"/>
    <tableColumn id="4" name="Spalte4" headerRowDxfId="206" dataDxfId="205" totalsRowDxfId="204" headerRowCellStyle="Überschrift 2"/>
    <tableColumn id="5" name="Spalte5" headerRowDxfId="203" dataDxfId="202" totalsRowDxfId="201" headerRowCellStyle="Überschrift 2"/>
    <tableColumn id="6" name="Spalte6" headerRowDxfId="200" dataDxfId="199" totalsRowDxfId="198" headerRowCellStyle="Überschrift 2"/>
    <tableColumn id="7" name="Spalte7" headerRowDxfId="197" dataDxfId="196" totalsRowDxfId="195" headerRowCellStyle="Überschrift 2"/>
    <tableColumn id="8" name="Spalte8" headerRowDxfId="194" dataDxfId="193" totalsRowDxfId="192" headerRowCellStyle="Überschrift 2">
      <calculatedColumnFormula>IF(F4=0,"",IF((H4-G4)+(J4-I4)&gt;$B$22,(H4-G4)+(J4-I4),$B$22))</calculatedColumnFormula>
    </tableColumn>
    <tableColumn id="9" name="Spalte9" headerRowDxfId="191" dataDxfId="190" totalsRowDxfId="189" headerRowCellStyle="Überschrift 2" dataCellStyle="Randleisterahmen"/>
    <tableColumn id="10" name="Spalte10" headerRowDxfId="188" dataDxfId="187" totalsRowDxfId="186" headerRowCellStyle="Überschrift 2"/>
    <tableColumn id="11" name="Spalte11" headerRowDxfId="185" dataDxfId="184" totalsRowDxfId="183" headerRowCellStyle="Überschrift 2"/>
    <tableColumn id="12" name="Spalte12" headerRowDxfId="182" dataDxfId="181" totalsRowDxfId="180" headerRowCellStyle="Überschrift 2">
      <calculatedColumnFormula>IF(L4=0,"",IF(N4=0,$B$19,N4-M4))</calculatedColumnFormula>
    </tableColumn>
    <tableColumn id="13" name="Spalte13" totalsRowLabel="incl. Vormonat" headerRowDxfId="179" dataDxfId="178" totalsRowDxfId="177" headerRowCellStyle="Überschrift 2">
      <calculatedColumnFormula>IF(L4=0,"",L4-F4)</calculatedColumnFormula>
    </tableColumn>
    <tableColumn id="14" name="Spalte2" headerRowDxfId="176" dataDxfId="175" totalsRowDxfId="174" headerRowCellStyle="Überschrift 2">
      <calculatedColumnFormula>IF(L4=0,"",IF((H4-G4)+K4&gt;0,P4-K4,P4))</calculatedColumnFormula>
    </tableColumn>
    <tableColumn id="15" name="Spalte14" totalsRowFunction="custom" headerRowDxfId="173" totalsRowDxfId="172" headerRowCellStyle="Überschrift 2">
      <calculatedColumnFormula>V4</calculatedColumnFormula>
      <totalsRowFormula>V35</totalsRowFormula>
    </tableColumn>
    <tableColumn id="16" name="Spalte15" totalsRowLabel="Min." headerRowDxfId="171" dataDxfId="170" totalsRowDxfId="169" headerRowCellStyle="Überschrift 2"/>
    <tableColumn id="17" name="Spalte17" headerRowDxfId="168" dataDxfId="167" totalsRowDxfId="166" headerRowCellStyle="Überschrift 2"/>
  </tableColumns>
  <tableStyleInfo name="Wedding Invite Tracker" showFirstColumn="0" showLastColumn="0" showRowStripes="1" showColumnStripes="0"/>
</table>
</file>

<file path=xl/tables/table12.xml><?xml version="1.0" encoding="utf-8"?>
<table xmlns="http://schemas.openxmlformats.org/spreadsheetml/2006/main" id="24" name="Tabelle323681041416171819202122232425" displayName="Tabelle323681041416171819202122232425" ref="D4:T35" headerRowCount="0" totalsRowCount="1" headerRowDxfId="136" dataDxfId="134" totalsRowDxfId="132" headerRowBorderDxfId="135" tableBorderDxfId="133" totalsRowBorderDxfId="131">
  <tableColumns count="17">
    <tableColumn id="1" name="TAG" totalsRowLabel="SUMME:" headerRowDxfId="130" totalsRowDxfId="129" headerRowCellStyle="Überschrift 2"/>
    <tableColumn id="2" name="Spalte1" headerRowDxfId="128" totalsRowDxfId="127" headerRowCellStyle="Überschrift 2">
      <calculatedColumnFormula>DATE($B$1,$B$3,D4)</calculatedColumnFormula>
    </tableColumn>
    <tableColumn id="3" name="Spalte3" headerRowDxfId="126" dataDxfId="125" totalsRowDxfId="124" headerRowCellStyle="Überschrift 2" dataCellStyle="Randleisterahmen"/>
    <tableColumn id="4" name="Spalte4" headerRowDxfId="123" dataDxfId="122" totalsRowDxfId="121" headerRowCellStyle="Überschrift 2"/>
    <tableColumn id="5" name="Spalte5" headerRowDxfId="120" dataDxfId="119" totalsRowDxfId="118" headerRowCellStyle="Überschrift 2"/>
    <tableColumn id="6" name="Spalte6" headerRowDxfId="117" dataDxfId="116" totalsRowDxfId="115" headerRowCellStyle="Überschrift 2"/>
    <tableColumn id="7" name="Spalte7" headerRowDxfId="114" dataDxfId="113" totalsRowDxfId="112" headerRowCellStyle="Überschrift 2"/>
    <tableColumn id="8" name="Spalte8" headerRowDxfId="111" dataDxfId="110" totalsRowDxfId="109" headerRowCellStyle="Überschrift 2">
      <calculatedColumnFormula>IF(F4=0,"",IF((H4-G4)+(J4-I4)&gt;$B$22,(H4-G4)+(J4-I4),$B$22))</calculatedColumnFormula>
    </tableColumn>
    <tableColumn id="9" name="Spalte9" headerRowDxfId="108" dataDxfId="107" totalsRowDxfId="106" headerRowCellStyle="Überschrift 2" dataCellStyle="Randleisterahmen"/>
    <tableColumn id="10" name="Spalte10" headerRowDxfId="105" dataDxfId="104" totalsRowDxfId="103" headerRowCellStyle="Überschrift 2"/>
    <tableColumn id="11" name="Spalte11" headerRowDxfId="102" dataDxfId="101" totalsRowDxfId="100" headerRowCellStyle="Überschrift 2"/>
    <tableColumn id="12" name="Spalte12" headerRowDxfId="99" dataDxfId="98" totalsRowDxfId="97" headerRowCellStyle="Überschrift 2">
      <calculatedColumnFormula>IF(L4=0,"",IF(N4=0,$B$19,N4-M4))</calculatedColumnFormula>
    </tableColumn>
    <tableColumn id="13" name="Spalte13" totalsRowLabel="incl. Vormonat" headerRowDxfId="96" dataDxfId="95" totalsRowDxfId="94" headerRowCellStyle="Überschrift 2">
      <calculatedColumnFormula>IF(L4=0,"",L4-F4)</calculatedColumnFormula>
    </tableColumn>
    <tableColumn id="14" name="Spalte2" headerRowDxfId="93" dataDxfId="92" totalsRowDxfId="91" headerRowCellStyle="Überschrift 2">
      <calculatedColumnFormula>IF(L4=0,"",IF((H4-G4)+K4&gt;0,P4-K4,P4))</calculatedColumnFormula>
    </tableColumn>
    <tableColumn id="15" name="Spalte14" totalsRowFunction="custom" headerRowDxfId="90" totalsRowDxfId="89" headerRowCellStyle="Überschrift 2">
      <calculatedColumnFormula>V4</calculatedColumnFormula>
      <totalsRowFormula>V35</totalsRowFormula>
    </tableColumn>
    <tableColumn id="16" name="Spalte15" totalsRowLabel="Min." headerRowDxfId="88" dataDxfId="87" totalsRowDxfId="86" headerRowCellStyle="Überschrift 2"/>
    <tableColumn id="17" name="Spalte17" headerRowDxfId="85" dataDxfId="84" totalsRowDxfId="83" headerRowCellStyle="Überschrift 2"/>
  </tableColumns>
  <tableStyleInfo name="Wedding Invite Tracker" showFirstColumn="0" showLastColumn="0" showRowStripes="1" showColumnStripes="0"/>
</table>
</file>

<file path=xl/tables/table13.xml><?xml version="1.0" encoding="utf-8"?>
<table xmlns="http://schemas.openxmlformats.org/spreadsheetml/2006/main" id="25" name="Tabelle32368104141617181920212223242526" displayName="Tabelle32368104141617181920212223242526" ref="D4:T35" headerRowCount="0" totalsRowCount="1" headerRowDxfId="53" dataDxfId="51" totalsRowDxfId="49" headerRowBorderDxfId="52" tableBorderDxfId="50" totalsRowBorderDxfId="48">
  <tableColumns count="17">
    <tableColumn id="1" name="TAG" totalsRowLabel="SUMME:" headerRowDxfId="47" totalsRowDxfId="46" headerRowCellStyle="Überschrift 2"/>
    <tableColumn id="2" name="Spalte1" headerRowDxfId="45" totalsRowDxfId="44" headerRowCellStyle="Überschrift 2">
      <calculatedColumnFormula>DATE($B$1,$B$3,D4)</calculatedColumnFormula>
    </tableColumn>
    <tableColumn id="3" name="Spalte3" headerRowDxfId="43" dataDxfId="42" totalsRowDxfId="41" headerRowCellStyle="Überschrift 2" dataCellStyle="Randleisterahmen"/>
    <tableColumn id="4" name="Spalte4" headerRowDxfId="40" dataDxfId="39" totalsRowDxfId="38" headerRowCellStyle="Überschrift 2"/>
    <tableColumn id="5" name="Spalte5" headerRowDxfId="37" dataDxfId="36" totalsRowDxfId="35" headerRowCellStyle="Überschrift 2"/>
    <tableColumn id="6" name="Spalte6" headerRowDxfId="34" dataDxfId="33" totalsRowDxfId="32" headerRowCellStyle="Überschrift 2"/>
    <tableColumn id="7" name="Spalte7" headerRowDxfId="31" dataDxfId="30" totalsRowDxfId="29" headerRowCellStyle="Überschrift 2"/>
    <tableColumn id="8" name="Spalte8" headerRowDxfId="28" dataDxfId="27" totalsRowDxfId="26" headerRowCellStyle="Überschrift 2">
      <calculatedColumnFormula>IF(F4=0,"",IF((H4-G4)+(J4-I4)&gt;$B$22,(H4-G4)+(J4-I4),$B$22))</calculatedColumnFormula>
    </tableColumn>
    <tableColumn id="9" name="Spalte9" headerRowDxfId="25" dataDxfId="24" totalsRowDxfId="23" headerRowCellStyle="Überschrift 2" dataCellStyle="Randleisterahmen"/>
    <tableColumn id="10" name="Spalte10" headerRowDxfId="22" dataDxfId="21" totalsRowDxfId="20" headerRowCellStyle="Überschrift 2"/>
    <tableColumn id="11" name="Spalte11" headerRowDxfId="19" dataDxfId="18" totalsRowDxfId="17" headerRowCellStyle="Überschrift 2"/>
    <tableColumn id="12" name="Spalte12" headerRowDxfId="16" dataDxfId="15" totalsRowDxfId="14" headerRowCellStyle="Überschrift 2">
      <calculatedColumnFormula>IF(L4=0,"",IF(N4=0,$B$19,N4-M4))</calculatedColumnFormula>
    </tableColumn>
    <tableColumn id="13" name="Spalte13" totalsRowLabel="incl. Vormonat" headerRowDxfId="13" dataDxfId="12" totalsRowDxfId="11" headerRowCellStyle="Überschrift 2">
      <calculatedColumnFormula>IF(L4=0,"",L4-F4)</calculatedColumnFormula>
    </tableColumn>
    <tableColumn id="14" name="Spalte2" headerRowDxfId="10" dataDxfId="9" totalsRowDxfId="8" headerRowCellStyle="Überschrift 2">
      <calculatedColumnFormula>IF(L4=0,"",IF((H4-G4)+K4&gt;0,P4-K4,P4))</calculatedColumnFormula>
    </tableColumn>
    <tableColumn id="15" name="Spalte14" totalsRowFunction="custom" headerRowDxfId="7" totalsRowDxfId="6" headerRowCellStyle="Überschrift 2">
      <calculatedColumnFormula>V4</calculatedColumnFormula>
      <totalsRowFormula>V35</totalsRowFormula>
    </tableColumn>
    <tableColumn id="16" name="Spalte15" totalsRowLabel="Min." headerRowDxfId="5" dataDxfId="4" totalsRowDxfId="3" headerRowCellStyle="Überschrift 2"/>
    <tableColumn id="17" name="Spalte17" headerRowDxfId="2" dataDxfId="1" totalsRowDxfId="0" headerRowCellStyle="Überschrift 2"/>
  </tableColumns>
  <tableStyleInfo name="Wedding Invite Tracker" showFirstColumn="0" showLastColumn="0" showRowStripes="1" showColumnStripes="0"/>
</table>
</file>

<file path=xl/tables/table2.xml><?xml version="1.0" encoding="utf-8"?>
<table xmlns="http://schemas.openxmlformats.org/spreadsheetml/2006/main" id="13" name="Tabelle3236810414" displayName="Tabelle3236810414" ref="D4:T35" headerRowCount="0" totalsRowCount="1" headerRowDxfId="966" dataDxfId="964" totalsRowDxfId="962" headerRowBorderDxfId="965" tableBorderDxfId="963" totalsRowBorderDxfId="961">
  <tableColumns count="17">
    <tableColumn id="1" name="TAG" totalsRowLabel="SUMME:" headerRowDxfId="960" totalsRowDxfId="959" headerRowCellStyle="Überschrift 2"/>
    <tableColumn id="2" name="Spalte1" headerRowDxfId="958" totalsRowDxfId="957" headerRowCellStyle="Überschrift 2">
      <calculatedColumnFormula>DATE($B$1,$B$3,D4)</calculatedColumnFormula>
    </tableColumn>
    <tableColumn id="3" name="Spalte3" headerRowDxfId="956" dataDxfId="955" totalsRowDxfId="954" headerRowCellStyle="Überschrift 2"/>
    <tableColumn id="4" name="Spalte4" headerRowDxfId="953" dataDxfId="952" totalsRowDxfId="951" headerRowCellStyle="Überschrift 2"/>
    <tableColumn id="5" name="Spalte5" headerRowDxfId="950" dataDxfId="949" totalsRowDxfId="948" headerRowCellStyle="Überschrift 2"/>
    <tableColumn id="6" name="Spalte6" headerRowDxfId="947" dataDxfId="946" totalsRowDxfId="945" headerRowCellStyle="Überschrift 2"/>
    <tableColumn id="7" name="Spalte7" headerRowDxfId="944" dataDxfId="943" totalsRowDxfId="942" headerRowCellStyle="Überschrift 2"/>
    <tableColumn id="8" name="Spalte8" headerRowDxfId="941" dataDxfId="940" totalsRowDxfId="939" headerRowCellStyle="Überschrift 2">
      <calculatedColumnFormula>IF(F4=0,"",IF((H4-G4)+(J4-I4)&gt;$B$22,(H4-G4)+(J4-I4),$B$22))</calculatedColumnFormula>
    </tableColumn>
    <tableColumn id="9" name="Spalte9" headerRowDxfId="938" dataDxfId="937" totalsRowDxfId="936" headerRowCellStyle="Überschrift 2"/>
    <tableColumn id="10" name="Spalte10" headerRowDxfId="935" dataDxfId="934" totalsRowDxfId="933" headerRowCellStyle="Überschrift 2"/>
    <tableColumn id="11" name="Spalte11" headerRowDxfId="932" dataDxfId="931" totalsRowDxfId="930" headerRowCellStyle="Überschrift 2"/>
    <tableColumn id="12" name="Spalte12" headerRowDxfId="929" dataDxfId="928" totalsRowDxfId="927" headerRowCellStyle="Überschrift 2">
      <calculatedColumnFormula>IF(L4=0,"",IF(N4=0,$B$19,N4-M4))</calculatedColumnFormula>
    </tableColumn>
    <tableColumn id="13" name="Spalte13" totalsRowLabel="incl. Vormonat" headerRowDxfId="926" dataDxfId="925" totalsRowDxfId="924" headerRowCellStyle="Überschrift 2">
      <calculatedColumnFormula>IF(L4=0,"",L4-F4)</calculatedColumnFormula>
    </tableColumn>
    <tableColumn id="14" name="Spalte2" headerRowDxfId="923" dataDxfId="922" totalsRowDxfId="921" headerRowCellStyle="Überschrift 2">
      <calculatedColumnFormula>IF(L4=0,"",IF((H4-G4)+K4&gt;0,P4-K4,P4))</calculatedColumnFormula>
    </tableColumn>
    <tableColumn id="15" name="Spalte14" totalsRowFunction="custom" headerRowDxfId="920" totalsRowDxfId="919" headerRowCellStyle="Überschrift 2">
      <calculatedColumnFormula>V4</calculatedColumnFormula>
      <totalsRowFormula>V35</totalsRowFormula>
    </tableColumn>
    <tableColumn id="16" name="Spalte15" totalsRowLabel="Min." headerRowDxfId="918" dataDxfId="917" totalsRowDxfId="916" headerRowCellStyle="Überschrift 2"/>
    <tableColumn id="17" name="Spalte17" headerRowDxfId="915" dataDxfId="914" totalsRowDxfId="913" headerRowCellStyle="Überschrift 2"/>
  </tableColumns>
  <tableStyleInfo name="Wedding Invite Tracker" showFirstColumn="0" showLastColumn="0" showRowStripes="1" showColumnStripes="0"/>
</table>
</file>

<file path=xl/tables/table3.xml><?xml version="1.0" encoding="utf-8"?>
<table xmlns="http://schemas.openxmlformats.org/spreadsheetml/2006/main" id="15" name="Tabelle323681041416" displayName="Tabelle323681041416" ref="D4:T35" headerRowCount="0" totalsRowCount="1" headerRowDxfId="883" dataDxfId="881" totalsRowDxfId="879" headerRowBorderDxfId="882" tableBorderDxfId="880" totalsRowBorderDxfId="878">
  <tableColumns count="17">
    <tableColumn id="1" name="TAG" totalsRowLabel="SUMME:" headerRowDxfId="877" totalsRowDxfId="876" headerRowCellStyle="Überschrift 2"/>
    <tableColumn id="2" name="Spalte1" headerRowDxfId="875" totalsRowDxfId="874" headerRowCellStyle="Überschrift 2">
      <calculatedColumnFormula>DATE($B$1,$B$3,D4)</calculatedColumnFormula>
    </tableColumn>
    <tableColumn id="3" name="Spalte3" headerRowDxfId="873" dataDxfId="872" totalsRowDxfId="871" headerRowCellStyle="Überschrift 2" dataCellStyle="Randleisterahmen"/>
    <tableColumn id="4" name="Spalte4" headerRowDxfId="870" dataDxfId="869" totalsRowDxfId="868" headerRowCellStyle="Überschrift 2"/>
    <tableColumn id="5" name="Spalte5" headerRowDxfId="867" dataDxfId="866" totalsRowDxfId="865" headerRowCellStyle="Überschrift 2"/>
    <tableColumn id="6" name="Spalte6" headerRowDxfId="864" dataDxfId="863" totalsRowDxfId="862" headerRowCellStyle="Überschrift 2"/>
    <tableColumn id="7" name="Spalte7" headerRowDxfId="861" dataDxfId="860" totalsRowDxfId="859" headerRowCellStyle="Überschrift 2"/>
    <tableColumn id="8" name="Spalte8" headerRowDxfId="858" dataDxfId="857" totalsRowDxfId="856" headerRowCellStyle="Überschrift 2">
      <calculatedColumnFormula>IF(F4=0,"",IF((H4-G4)+(J4-I4)&gt;$B$22,(H4-G4)+(J4-I4),$B$22))</calculatedColumnFormula>
    </tableColumn>
    <tableColumn id="9" name="Spalte9" headerRowDxfId="855" dataDxfId="854" totalsRowDxfId="853" headerRowCellStyle="Überschrift 2" dataCellStyle="Randleisterahmen"/>
    <tableColumn id="10" name="Spalte10" headerRowDxfId="852" dataDxfId="851" totalsRowDxfId="850" headerRowCellStyle="Überschrift 2"/>
    <tableColumn id="11" name="Spalte11" headerRowDxfId="849" dataDxfId="848" totalsRowDxfId="847" headerRowCellStyle="Überschrift 2"/>
    <tableColumn id="12" name="Spalte12" headerRowDxfId="846" dataDxfId="845" totalsRowDxfId="844" headerRowCellStyle="Überschrift 2">
      <calculatedColumnFormula>IF(L4=0,"",IF(N4=0,$B$19,N4-M4))</calculatedColumnFormula>
    </tableColumn>
    <tableColumn id="13" name="Spalte13" totalsRowLabel="incl. Vormonat" headerRowDxfId="843" dataDxfId="842" totalsRowDxfId="841" headerRowCellStyle="Überschrift 2">
      <calculatedColumnFormula>IF(L4=0,"",L4-F4)</calculatedColumnFormula>
    </tableColumn>
    <tableColumn id="14" name="Spalte2" headerRowDxfId="840" dataDxfId="839" totalsRowDxfId="838" headerRowCellStyle="Überschrift 2">
      <calculatedColumnFormula>IF(L4=0,"",IF((H4-G4)+K4&gt;0,P4-K4,P4))</calculatedColumnFormula>
    </tableColumn>
    <tableColumn id="15" name="Spalte14" totalsRowFunction="custom" headerRowDxfId="837" totalsRowDxfId="836" headerRowCellStyle="Überschrift 2">
      <calculatedColumnFormula>V4</calculatedColumnFormula>
      <totalsRowFormula>V35</totalsRowFormula>
    </tableColumn>
    <tableColumn id="16" name="Spalte15" totalsRowLabel="Min." headerRowDxfId="835" dataDxfId="834" totalsRowDxfId="833" headerRowCellStyle="Überschrift 2"/>
    <tableColumn id="17" name="Spalte17" headerRowDxfId="832" dataDxfId="831" totalsRowDxfId="830" headerRowCellStyle="Überschrift 2"/>
  </tableColumns>
  <tableStyleInfo name="Wedding Invite Tracker" showFirstColumn="0" showLastColumn="0" showRowStripes="1" showColumnStripes="0"/>
</table>
</file>

<file path=xl/tables/table4.xml><?xml version="1.0" encoding="utf-8"?>
<table xmlns="http://schemas.openxmlformats.org/spreadsheetml/2006/main" id="16" name="Tabelle32368104141617" displayName="Tabelle32368104141617" ref="D4:T35" headerRowCount="0" totalsRowCount="1" headerRowDxfId="800" dataDxfId="798" totalsRowDxfId="796" headerRowBorderDxfId="799" tableBorderDxfId="797" totalsRowBorderDxfId="795">
  <tableColumns count="17">
    <tableColumn id="1" name="TAG" totalsRowLabel="SUMME:" headerRowDxfId="794" totalsRowDxfId="793" headerRowCellStyle="Überschrift 2"/>
    <tableColumn id="2" name="Spalte1" headerRowDxfId="792" totalsRowDxfId="791" headerRowCellStyle="Überschrift 2">
      <calculatedColumnFormula>DATE($B$1,$B$3,D4)</calculatedColumnFormula>
    </tableColumn>
    <tableColumn id="3" name="Spalte3" headerRowDxfId="790" dataDxfId="789" totalsRowDxfId="788" headerRowCellStyle="Überschrift 2" dataCellStyle="Randleisterahmen"/>
    <tableColumn id="4" name="Spalte4" headerRowDxfId="787" dataDxfId="786" totalsRowDxfId="785" headerRowCellStyle="Überschrift 2"/>
    <tableColumn id="5" name="Spalte5" headerRowDxfId="784" dataDxfId="783" totalsRowDxfId="782" headerRowCellStyle="Überschrift 2"/>
    <tableColumn id="6" name="Spalte6" headerRowDxfId="781" dataDxfId="780" totalsRowDxfId="779" headerRowCellStyle="Überschrift 2"/>
    <tableColumn id="7" name="Spalte7" headerRowDxfId="778" dataDxfId="777" totalsRowDxfId="776" headerRowCellStyle="Überschrift 2"/>
    <tableColumn id="8" name="Spalte8" headerRowDxfId="775" dataDxfId="774" totalsRowDxfId="773" headerRowCellStyle="Überschrift 2">
      <calculatedColumnFormula>IF(F4=0,"",IF((H4-G4)+(J4-I4)&gt;$B$22,(H4-G4)+(J4-I4),$B$22))</calculatedColumnFormula>
    </tableColumn>
    <tableColumn id="9" name="Spalte9" headerRowDxfId="772" dataDxfId="771" totalsRowDxfId="770" headerRowCellStyle="Überschrift 2" dataCellStyle="Randleisterahmen"/>
    <tableColumn id="10" name="Spalte10" headerRowDxfId="769" dataDxfId="768" totalsRowDxfId="767" headerRowCellStyle="Überschrift 2"/>
    <tableColumn id="11" name="Spalte11" headerRowDxfId="766" dataDxfId="765" totalsRowDxfId="764" headerRowCellStyle="Überschrift 2"/>
    <tableColumn id="12" name="Spalte12" headerRowDxfId="763" dataDxfId="762" totalsRowDxfId="761" headerRowCellStyle="Überschrift 2">
      <calculatedColumnFormula>IF(L4=0,"",IF(N4=0,$B$19,N4-M4))</calculatedColumnFormula>
    </tableColumn>
    <tableColumn id="13" name="Spalte13" totalsRowLabel="incl. Vormonat" headerRowDxfId="760" dataDxfId="759" totalsRowDxfId="758" headerRowCellStyle="Überschrift 2">
      <calculatedColumnFormula>IF(L4=0,"",L4-F4)</calculatedColumnFormula>
    </tableColumn>
    <tableColumn id="14" name="Spalte2" headerRowDxfId="757" dataDxfId="756" totalsRowDxfId="755" headerRowCellStyle="Überschrift 2">
      <calculatedColumnFormula>IF(L4=0,"",IF((H4-G4)+K4&gt;0,P4-K4,P4))</calculatedColumnFormula>
    </tableColumn>
    <tableColumn id="15" name="Spalte14" totalsRowFunction="custom" headerRowDxfId="754" totalsRowDxfId="753" headerRowCellStyle="Überschrift 2">
      <calculatedColumnFormula>V4</calculatedColumnFormula>
      <totalsRowFormula>V35</totalsRowFormula>
    </tableColumn>
    <tableColumn id="16" name="Spalte15" totalsRowLabel="Min." headerRowDxfId="752" dataDxfId="751" totalsRowDxfId="750" headerRowCellStyle="Überschrift 2"/>
    <tableColumn id="17" name="Spalte17" headerRowDxfId="749" dataDxfId="748" totalsRowDxfId="747" headerRowCellStyle="Überschrift 2"/>
  </tableColumns>
  <tableStyleInfo name="Wedding Invite Tracker" showFirstColumn="0" showLastColumn="0" showRowStripes="1" showColumnStripes="0"/>
</table>
</file>

<file path=xl/tables/table5.xml><?xml version="1.0" encoding="utf-8"?>
<table xmlns="http://schemas.openxmlformats.org/spreadsheetml/2006/main" id="17" name="Tabelle3236810414161718" displayName="Tabelle3236810414161718" ref="D4:T35" headerRowCount="0" totalsRowCount="1" headerRowDxfId="717" dataDxfId="715" totalsRowDxfId="713" headerRowBorderDxfId="716" tableBorderDxfId="714" totalsRowBorderDxfId="712">
  <tableColumns count="17">
    <tableColumn id="1" name="TAG" totalsRowLabel="SUMME:" headerRowDxfId="711" totalsRowDxfId="710" headerRowCellStyle="Überschrift 2"/>
    <tableColumn id="2" name="Spalte1" headerRowDxfId="709" totalsRowDxfId="708" headerRowCellStyle="Überschrift 2">
      <calculatedColumnFormula>DATE($B$1,$B$3,D4)</calculatedColumnFormula>
    </tableColumn>
    <tableColumn id="3" name="Spalte3" headerRowDxfId="707" dataDxfId="706" totalsRowDxfId="705" headerRowCellStyle="Überschrift 2" dataCellStyle="Randleisterahmen"/>
    <tableColumn id="4" name="Spalte4" headerRowDxfId="704" dataDxfId="703" totalsRowDxfId="702" headerRowCellStyle="Überschrift 2"/>
    <tableColumn id="5" name="Spalte5" headerRowDxfId="701" dataDxfId="700" totalsRowDxfId="699" headerRowCellStyle="Überschrift 2"/>
    <tableColumn id="6" name="Spalte6" headerRowDxfId="698" dataDxfId="697" totalsRowDxfId="696" headerRowCellStyle="Überschrift 2"/>
    <tableColumn id="7" name="Spalte7" headerRowDxfId="695" dataDxfId="694" totalsRowDxfId="693" headerRowCellStyle="Überschrift 2"/>
    <tableColumn id="8" name="Spalte8" headerRowDxfId="692" dataDxfId="691" totalsRowDxfId="690" headerRowCellStyle="Überschrift 2">
      <calculatedColumnFormula>IF(F4=0,"",IF((H4-G4)+(J4-I4)&gt;$B$22,(H4-G4)+(J4-I4),$B$22))</calculatedColumnFormula>
    </tableColumn>
    <tableColumn id="9" name="Spalte9" headerRowDxfId="689" dataDxfId="688" totalsRowDxfId="687" headerRowCellStyle="Überschrift 2" dataCellStyle="Randleisterahmen"/>
    <tableColumn id="10" name="Spalte10" headerRowDxfId="686" dataDxfId="685" totalsRowDxfId="684" headerRowCellStyle="Überschrift 2"/>
    <tableColumn id="11" name="Spalte11" headerRowDxfId="683" dataDxfId="682" totalsRowDxfId="681" headerRowCellStyle="Überschrift 2"/>
    <tableColumn id="12" name="Spalte12" headerRowDxfId="680" dataDxfId="679" totalsRowDxfId="678" headerRowCellStyle="Überschrift 2">
      <calculatedColumnFormula>IF(L4=0,"",IF(N4=0,$B$19,N4-M4))</calculatedColumnFormula>
    </tableColumn>
    <tableColumn id="13" name="Spalte13" totalsRowLabel="incl. Vormonat" headerRowDxfId="677" dataDxfId="676" totalsRowDxfId="675" headerRowCellStyle="Überschrift 2">
      <calculatedColumnFormula>IF(L4=0,"",L4-F4)</calculatedColumnFormula>
    </tableColumn>
    <tableColumn id="14" name="Spalte2" headerRowDxfId="674" dataDxfId="673" totalsRowDxfId="672" headerRowCellStyle="Überschrift 2">
      <calculatedColumnFormula>IF(L4=0,"",IF((H4-G4)+K4&gt;0,P4-K4,P4))</calculatedColumnFormula>
    </tableColumn>
    <tableColumn id="15" name="Spalte14" totalsRowFunction="custom" headerRowDxfId="671" totalsRowDxfId="670" headerRowCellStyle="Überschrift 2">
      <calculatedColumnFormula>V4</calculatedColumnFormula>
      <totalsRowFormula>V35</totalsRowFormula>
    </tableColumn>
    <tableColumn id="16" name="Spalte15" totalsRowLabel="Min." headerRowDxfId="669" dataDxfId="668" totalsRowDxfId="667" headerRowCellStyle="Überschrift 2"/>
    <tableColumn id="17" name="Spalte17" headerRowDxfId="666" dataDxfId="665" totalsRowDxfId="664" headerRowCellStyle="Überschrift 2"/>
  </tableColumns>
  <tableStyleInfo name="Wedding Invite Tracker" showFirstColumn="0" showLastColumn="0" showRowStripes="1" showColumnStripes="0"/>
</table>
</file>

<file path=xl/tables/table6.xml><?xml version="1.0" encoding="utf-8"?>
<table xmlns="http://schemas.openxmlformats.org/spreadsheetml/2006/main" id="18" name="Tabelle323681041416171819" displayName="Tabelle323681041416171819" ref="D4:T35" headerRowCount="0" totalsRowCount="1" headerRowDxfId="634" dataDxfId="632" totalsRowDxfId="630" headerRowBorderDxfId="633" tableBorderDxfId="631" totalsRowBorderDxfId="629">
  <tableColumns count="17">
    <tableColumn id="1" name="TAG" totalsRowLabel="SUMME:" headerRowDxfId="628" totalsRowDxfId="627" headerRowCellStyle="Überschrift 2"/>
    <tableColumn id="2" name="Spalte1" headerRowDxfId="626" totalsRowDxfId="625" headerRowCellStyle="Überschrift 2">
      <calculatedColumnFormula>DATE($B$1,$B$3,D4)</calculatedColumnFormula>
    </tableColumn>
    <tableColumn id="3" name="Spalte3" headerRowDxfId="624" dataDxfId="623" totalsRowDxfId="622" headerRowCellStyle="Überschrift 2" dataCellStyle="Randleisterahmen"/>
    <tableColumn id="4" name="Spalte4" headerRowDxfId="621" dataDxfId="620" totalsRowDxfId="619" headerRowCellStyle="Überschrift 2"/>
    <tableColumn id="5" name="Spalte5" headerRowDxfId="618" dataDxfId="617" totalsRowDxfId="616" headerRowCellStyle="Überschrift 2"/>
    <tableColumn id="6" name="Spalte6" headerRowDxfId="615" dataDxfId="614" totalsRowDxfId="613" headerRowCellStyle="Überschrift 2"/>
    <tableColumn id="7" name="Spalte7" headerRowDxfId="612" dataDxfId="611" totalsRowDxfId="610" headerRowCellStyle="Überschrift 2"/>
    <tableColumn id="8" name="Spalte8" headerRowDxfId="609" dataDxfId="608" totalsRowDxfId="607" headerRowCellStyle="Überschrift 2">
      <calculatedColumnFormula>IF(F4=0,"",IF((H4-G4)+(J4-I4)&gt;$B$22,(H4-G4)+(J4-I4),$B$22))</calculatedColumnFormula>
    </tableColumn>
    <tableColumn id="9" name="Spalte9" headerRowDxfId="606" dataDxfId="605" totalsRowDxfId="604" headerRowCellStyle="Überschrift 2" dataCellStyle="Randleisterahmen"/>
    <tableColumn id="10" name="Spalte10" headerRowDxfId="603" dataDxfId="602" totalsRowDxfId="601" headerRowCellStyle="Überschrift 2"/>
    <tableColumn id="11" name="Spalte11" headerRowDxfId="600" dataDxfId="599" totalsRowDxfId="598" headerRowCellStyle="Überschrift 2"/>
    <tableColumn id="12" name="Spalte12" headerRowDxfId="597" dataDxfId="596" totalsRowDxfId="595" headerRowCellStyle="Überschrift 2">
      <calculatedColumnFormula>IF(L4=0,"",IF(N4=0,B19,N4-M4))</calculatedColumnFormula>
    </tableColumn>
    <tableColumn id="13" name="Spalte13" totalsRowLabel="incl. Vormonat" headerRowDxfId="594" dataDxfId="593" totalsRowDxfId="592" headerRowCellStyle="Überschrift 2">
      <calculatedColumnFormula>IF(L4=0,"",L4-F4)</calculatedColumnFormula>
    </tableColumn>
    <tableColumn id="14" name="Spalte2" headerRowDxfId="591" dataDxfId="590" totalsRowDxfId="589" headerRowCellStyle="Überschrift 2">
      <calculatedColumnFormula>IF(L4=0,"",IF((H4-G4)+K4&gt;0,P4-K4,P4))</calculatedColumnFormula>
    </tableColumn>
    <tableColumn id="15" name="Spalte14" totalsRowFunction="custom" headerRowDxfId="588" totalsRowDxfId="587" headerRowCellStyle="Überschrift 2">
      <calculatedColumnFormula>V4</calculatedColumnFormula>
      <totalsRowFormula>V35</totalsRowFormula>
    </tableColumn>
    <tableColumn id="16" name="Spalte15" totalsRowLabel="Min." headerRowDxfId="586" dataDxfId="585" totalsRowDxfId="584" headerRowCellStyle="Überschrift 2"/>
    <tableColumn id="17" name="Spalte17" headerRowDxfId="583" dataDxfId="582" totalsRowDxfId="581" headerRowCellStyle="Überschrift 2"/>
  </tableColumns>
  <tableStyleInfo name="Wedding Invite Tracker" showFirstColumn="0" showLastColumn="0" showRowStripes="1" showColumnStripes="0"/>
</table>
</file>

<file path=xl/tables/table7.xml><?xml version="1.0" encoding="utf-8"?>
<table xmlns="http://schemas.openxmlformats.org/spreadsheetml/2006/main" id="19" name="Tabelle32368104141617181920" displayName="Tabelle32368104141617181920" ref="D4:T35" headerRowCount="0" totalsRowCount="1" headerRowDxfId="551" dataDxfId="549" totalsRowDxfId="547" headerRowBorderDxfId="550" tableBorderDxfId="548" totalsRowBorderDxfId="546">
  <tableColumns count="17">
    <tableColumn id="1" name="TAG" totalsRowLabel="SUMME:" headerRowDxfId="545" totalsRowDxfId="544" headerRowCellStyle="Überschrift 2"/>
    <tableColumn id="2" name="Spalte1" headerRowDxfId="543" totalsRowDxfId="542" headerRowCellStyle="Überschrift 2">
      <calculatedColumnFormula>DATE($B$1,$B$3,D4)</calculatedColumnFormula>
    </tableColumn>
    <tableColumn id="3" name="Spalte3" headerRowDxfId="541" dataDxfId="540" totalsRowDxfId="539" headerRowCellStyle="Überschrift 2" dataCellStyle="Randleisterahmen"/>
    <tableColumn id="4" name="Spalte4" headerRowDxfId="538" dataDxfId="537" totalsRowDxfId="536" headerRowCellStyle="Überschrift 2"/>
    <tableColumn id="5" name="Spalte5" headerRowDxfId="535" dataDxfId="534" totalsRowDxfId="533" headerRowCellStyle="Überschrift 2"/>
    <tableColumn id="6" name="Spalte6" headerRowDxfId="532" dataDxfId="531" totalsRowDxfId="530" headerRowCellStyle="Überschrift 2"/>
    <tableColumn id="7" name="Spalte7" headerRowDxfId="529" dataDxfId="528" totalsRowDxfId="527" headerRowCellStyle="Überschrift 2"/>
    <tableColumn id="8" name="Spalte8" headerRowDxfId="526" dataDxfId="525" totalsRowDxfId="524" headerRowCellStyle="Überschrift 2">
      <calculatedColumnFormula>IF(F4=0,"",IF((H4-G4)+(J4-I4)&gt;$B$22,(H4-G4)+(J4-I4),$B$22))</calculatedColumnFormula>
    </tableColumn>
    <tableColumn id="9" name="Spalte9" headerRowDxfId="523" dataDxfId="522" totalsRowDxfId="521" headerRowCellStyle="Überschrift 2" dataCellStyle="Randleisterahmen"/>
    <tableColumn id="10" name="Spalte10" headerRowDxfId="520" dataDxfId="519" totalsRowDxfId="518" headerRowCellStyle="Überschrift 2"/>
    <tableColumn id="11" name="Spalte11" headerRowDxfId="517" dataDxfId="516" totalsRowDxfId="515" headerRowCellStyle="Überschrift 2"/>
    <tableColumn id="12" name="Spalte12" headerRowDxfId="514" dataDxfId="513" totalsRowDxfId="512" headerRowCellStyle="Überschrift 2">
      <calculatedColumnFormula>IF(L4=0,"",IF(N4=0,$B$19,N4-M4))</calculatedColumnFormula>
    </tableColumn>
    <tableColumn id="13" name="Spalte13" totalsRowLabel="incl. Vormonat" headerRowDxfId="511" dataDxfId="510" totalsRowDxfId="509" headerRowCellStyle="Überschrift 2">
      <calculatedColumnFormula>IF(L4=0,"",L4-F4)</calculatedColumnFormula>
    </tableColumn>
    <tableColumn id="14" name="Spalte2" headerRowDxfId="508" dataDxfId="507" totalsRowDxfId="506" headerRowCellStyle="Überschrift 2">
      <calculatedColumnFormula>IF(L4=0,"",IF((H4-G4)+K4&gt;0,P4-K4,P4))</calculatedColumnFormula>
    </tableColumn>
    <tableColumn id="15" name="Spalte14" totalsRowFunction="custom" headerRowDxfId="505" totalsRowDxfId="504" headerRowCellStyle="Überschrift 2">
      <calculatedColumnFormula>V4</calculatedColumnFormula>
      <totalsRowFormula>V35</totalsRowFormula>
    </tableColumn>
    <tableColumn id="16" name="Spalte15" totalsRowLabel="Min." headerRowDxfId="503" dataDxfId="502" totalsRowDxfId="501" headerRowCellStyle="Überschrift 2"/>
    <tableColumn id="17" name="Spalte17" headerRowDxfId="500" dataDxfId="499" totalsRowDxfId="498" headerRowCellStyle="Überschrift 2"/>
  </tableColumns>
  <tableStyleInfo name="Wedding Invite Tracker" showFirstColumn="0" showLastColumn="0" showRowStripes="1" showColumnStripes="0"/>
</table>
</file>

<file path=xl/tables/table8.xml><?xml version="1.0" encoding="utf-8"?>
<table xmlns="http://schemas.openxmlformats.org/spreadsheetml/2006/main" id="20" name="Tabelle3236810414161718192021" displayName="Tabelle3236810414161718192021" ref="D4:T35" headerRowCount="0" totalsRowCount="1" headerRowDxfId="468" dataDxfId="466" totalsRowDxfId="464" headerRowBorderDxfId="467" tableBorderDxfId="465" totalsRowBorderDxfId="463">
  <tableColumns count="17">
    <tableColumn id="1" name="TAG" totalsRowLabel="SUMME:" headerRowDxfId="462" totalsRowDxfId="461" headerRowCellStyle="Überschrift 2"/>
    <tableColumn id="2" name="Spalte1" headerRowDxfId="460" totalsRowDxfId="459" headerRowCellStyle="Überschrift 2">
      <calculatedColumnFormula>DATE($B$1,$B$3,D4)</calculatedColumnFormula>
    </tableColumn>
    <tableColumn id="3" name="Spalte3" headerRowDxfId="458" dataDxfId="457" totalsRowDxfId="456" headerRowCellStyle="Überschrift 2" dataCellStyle="Randleisterahmen"/>
    <tableColumn id="4" name="Spalte4" headerRowDxfId="455" dataDxfId="454" totalsRowDxfId="453" headerRowCellStyle="Überschrift 2"/>
    <tableColumn id="5" name="Spalte5" headerRowDxfId="452" dataDxfId="451" totalsRowDxfId="450" headerRowCellStyle="Überschrift 2"/>
    <tableColumn id="6" name="Spalte6" headerRowDxfId="449" dataDxfId="448" totalsRowDxfId="447" headerRowCellStyle="Überschrift 2"/>
    <tableColumn id="7" name="Spalte7" headerRowDxfId="446" dataDxfId="445" totalsRowDxfId="444" headerRowCellStyle="Überschrift 2"/>
    <tableColumn id="8" name="Spalte8" headerRowDxfId="443" dataDxfId="442" totalsRowDxfId="441" headerRowCellStyle="Überschrift 2">
      <calculatedColumnFormula>IF(F4=0,"",IF((H4-G4)+(J4-I4)&gt;$B$22,(H4-G4)+(J4-I4),$B$22))</calculatedColumnFormula>
    </tableColumn>
    <tableColumn id="9" name="Spalte9" headerRowDxfId="440" dataDxfId="439" totalsRowDxfId="438" headerRowCellStyle="Überschrift 2" dataCellStyle="Randleisterahmen"/>
    <tableColumn id="10" name="Spalte10" headerRowDxfId="437" dataDxfId="436" totalsRowDxfId="435" headerRowCellStyle="Überschrift 2"/>
    <tableColumn id="11" name="Spalte11" headerRowDxfId="434" dataDxfId="433" totalsRowDxfId="432" headerRowCellStyle="Überschrift 2"/>
    <tableColumn id="12" name="Spalte12" headerRowDxfId="431" dataDxfId="430" totalsRowDxfId="429" headerRowCellStyle="Überschrift 2">
      <calculatedColumnFormula>IF(L4=0,"",IF(N4=0,$B$19,N4-M4))</calculatedColumnFormula>
    </tableColumn>
    <tableColumn id="13" name="Spalte13" totalsRowLabel="incl. Vormonat" headerRowDxfId="428" dataDxfId="427" totalsRowDxfId="426" headerRowCellStyle="Überschrift 2">
      <calculatedColumnFormula>IF(L4=0,"",L4-F4)</calculatedColumnFormula>
    </tableColumn>
    <tableColumn id="14" name="Spalte2" headerRowDxfId="425" dataDxfId="424" totalsRowDxfId="423" headerRowCellStyle="Überschrift 2">
      <calculatedColumnFormula>IF(L4=0,"",IF((H4-G4)+K4&gt;0,P4-K4,P4))</calculatedColumnFormula>
    </tableColumn>
    <tableColumn id="15" name="Spalte14" totalsRowFunction="custom" headerRowDxfId="422" totalsRowDxfId="421" headerRowCellStyle="Überschrift 2">
      <calculatedColumnFormula>V4</calculatedColumnFormula>
      <totalsRowFormula>V35</totalsRowFormula>
    </tableColumn>
    <tableColumn id="16" name="Spalte15" totalsRowLabel="Min." headerRowDxfId="420" dataDxfId="419" totalsRowDxfId="418" headerRowCellStyle="Überschrift 2"/>
    <tableColumn id="17" name="Spalte17" headerRowDxfId="417" dataDxfId="416" totalsRowDxfId="415" headerRowCellStyle="Überschrift 2"/>
  </tableColumns>
  <tableStyleInfo name="Wedding Invite Tracker" showFirstColumn="0" showLastColumn="0" showRowStripes="1" showColumnStripes="0"/>
</table>
</file>

<file path=xl/tables/table9.xml><?xml version="1.0" encoding="utf-8"?>
<table xmlns="http://schemas.openxmlformats.org/spreadsheetml/2006/main" id="21" name="Tabelle323681041416171819202122" displayName="Tabelle323681041416171819202122" ref="D4:T35" headerRowCount="0" totalsRowCount="1" headerRowDxfId="385" dataDxfId="383" totalsRowDxfId="381" headerRowBorderDxfId="384" tableBorderDxfId="382" totalsRowBorderDxfId="380">
  <tableColumns count="17">
    <tableColumn id="1" name="TAG" totalsRowLabel="SUMME:" headerRowDxfId="379" totalsRowDxfId="378" headerRowCellStyle="Überschrift 2"/>
    <tableColumn id="2" name="Spalte1" headerRowDxfId="377" totalsRowDxfId="376" headerRowCellStyle="Überschrift 2">
      <calculatedColumnFormula>DATE($B$1,$B$3,D4)</calculatedColumnFormula>
    </tableColumn>
    <tableColumn id="3" name="Spalte3" headerRowDxfId="375" dataDxfId="374" totalsRowDxfId="373" headerRowCellStyle="Überschrift 2" dataCellStyle="Randleisterahmen"/>
    <tableColumn id="4" name="Spalte4" headerRowDxfId="372" dataDxfId="371" totalsRowDxfId="370" headerRowCellStyle="Überschrift 2"/>
    <tableColumn id="5" name="Spalte5" headerRowDxfId="369" dataDxfId="368" totalsRowDxfId="367" headerRowCellStyle="Überschrift 2"/>
    <tableColumn id="6" name="Spalte6" headerRowDxfId="366" dataDxfId="365" totalsRowDxfId="364" headerRowCellStyle="Überschrift 2"/>
    <tableColumn id="7" name="Spalte7" headerRowDxfId="363" dataDxfId="362" totalsRowDxfId="361" headerRowCellStyle="Überschrift 2"/>
    <tableColumn id="8" name="Spalte8" headerRowDxfId="360" dataDxfId="359" totalsRowDxfId="358" headerRowCellStyle="Überschrift 2">
      <calculatedColumnFormula>IF(F4=0,"",IF((H4-G4)+(J4-I4)&gt;$B$22,(H4-G4)+(J4-I4),$B$22))</calculatedColumnFormula>
    </tableColumn>
    <tableColumn id="9" name="Spalte9" headerRowDxfId="357" dataDxfId="356" totalsRowDxfId="355" headerRowCellStyle="Überschrift 2" dataCellStyle="Randleisterahmen"/>
    <tableColumn id="10" name="Spalte10" headerRowDxfId="354" dataDxfId="353" totalsRowDxfId="352" headerRowCellStyle="Überschrift 2"/>
    <tableColumn id="11" name="Spalte11" headerRowDxfId="351" dataDxfId="350" totalsRowDxfId="349" headerRowCellStyle="Überschrift 2"/>
    <tableColumn id="12" name="Spalte12" headerRowDxfId="348" dataDxfId="347" totalsRowDxfId="346" headerRowCellStyle="Überschrift 2">
      <calculatedColumnFormula>IF(L4=0,"",IF(N4=0,$B$19,N4-M4))</calculatedColumnFormula>
    </tableColumn>
    <tableColumn id="13" name="Spalte13" totalsRowLabel="incl. Vormonat" headerRowDxfId="345" dataDxfId="344" totalsRowDxfId="343" headerRowCellStyle="Überschrift 2">
      <calculatedColumnFormula>IF(L4=0,"",L4-F4)</calculatedColumnFormula>
    </tableColumn>
    <tableColumn id="14" name="Spalte2" headerRowDxfId="342" dataDxfId="341" totalsRowDxfId="340" headerRowCellStyle="Überschrift 2">
      <calculatedColumnFormula>IF(L4=0,"",IF((H4-G4)+K4&gt;0,P4-K4,P4))</calculatedColumnFormula>
    </tableColumn>
    <tableColumn id="15" name="Spalte14" totalsRowFunction="custom" headerRowDxfId="339" totalsRowDxfId="338" headerRowCellStyle="Überschrift 2">
      <calculatedColumnFormula>V4</calculatedColumnFormula>
      <totalsRowFormula>V35</totalsRowFormula>
    </tableColumn>
    <tableColumn id="16" name="Spalte15" totalsRowLabel="Min." headerRowDxfId="337" dataDxfId="336" totalsRowDxfId="335" headerRowCellStyle="Überschrift 2"/>
    <tableColumn id="17" name="Spalte17" headerRowDxfId="334" dataDxfId="333" totalsRowDxfId="332" headerRowCellStyle="Überschrift 2"/>
  </tableColumns>
  <tableStyleInfo name="Wedding Invite Track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enutzerdefiniert 12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75BDA7"/>
      </a:accent1>
      <a:accent2>
        <a:srgbClr val="E7AA50"/>
      </a:accent2>
      <a:accent3>
        <a:srgbClr val="75BDA7"/>
      </a:accent3>
      <a:accent4>
        <a:srgbClr val="75BDA7"/>
      </a:accent4>
      <a:accent5>
        <a:srgbClr val="7F7B99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7"/>
  <sheetViews>
    <sheetView showGridLines="0" showRowColHeaders="0" tabSelected="1" workbookViewId="0">
      <selection activeCell="D2" sqref="D2"/>
    </sheetView>
  </sheetViews>
  <sheetFormatPr baseColWidth="10" defaultRowHeight="15" x14ac:dyDescent="0.25"/>
  <cols>
    <col min="1" max="1" width="1.140625" customWidth="1"/>
    <col min="2" max="2" width="20.7109375" customWidth="1"/>
    <col min="3" max="3" width="1" customWidth="1"/>
    <col min="4" max="4" width="22.85546875" customWidth="1"/>
    <col min="5" max="5" width="12.28515625" customWidth="1"/>
    <col min="10" max="10" width="14.85546875" customWidth="1"/>
    <col min="11" max="11" width="11" customWidth="1"/>
  </cols>
  <sheetData>
    <row r="1" spans="1:7" ht="33.6" customHeight="1" x14ac:dyDescent="0.25">
      <c r="A1" s="65"/>
      <c r="B1" s="78" t="s">
        <v>21</v>
      </c>
      <c r="C1" s="65"/>
      <c r="D1" s="96" t="s">
        <v>32</v>
      </c>
      <c r="E1" s="83"/>
      <c r="F1" s="83"/>
      <c r="G1" s="83"/>
    </row>
    <row r="2" spans="1:7" ht="15.75" x14ac:dyDescent="0.25">
      <c r="A2" s="65"/>
      <c r="B2" s="78" t="s">
        <v>22</v>
      </c>
      <c r="C2" s="65"/>
      <c r="D2" s="97" t="s">
        <v>33</v>
      </c>
      <c r="E2" s="83"/>
      <c r="F2" s="83"/>
      <c r="G2" s="83"/>
    </row>
    <row r="3" spans="1:7" ht="15.75" x14ac:dyDescent="0.25">
      <c r="A3" s="65"/>
      <c r="B3" s="78" t="s">
        <v>41</v>
      </c>
      <c r="C3" s="65"/>
      <c r="D3" s="97" t="s">
        <v>42</v>
      </c>
      <c r="E3" s="83"/>
      <c r="F3" s="83"/>
      <c r="G3" s="83"/>
    </row>
    <row r="4" spans="1:7" ht="15.6" customHeight="1" x14ac:dyDescent="0.25">
      <c r="A4" s="65"/>
      <c r="B4" s="78" t="s">
        <v>38</v>
      </c>
      <c r="C4" s="65"/>
      <c r="D4" s="97">
        <v>2022</v>
      </c>
      <c r="E4" s="83"/>
      <c r="F4" s="83"/>
      <c r="G4" s="83"/>
    </row>
    <row r="5" spans="1:7" ht="15.6" customHeight="1" x14ac:dyDescent="0.25">
      <c r="A5" s="65"/>
      <c r="B5" s="78" t="s">
        <v>36</v>
      </c>
      <c r="C5" s="65"/>
      <c r="D5" s="97">
        <v>28</v>
      </c>
      <c r="E5" s="83"/>
      <c r="F5" s="83"/>
      <c r="G5" s="83"/>
    </row>
    <row r="6" spans="1:7" ht="15.75" x14ac:dyDescent="0.25">
      <c r="A6" s="65"/>
      <c r="B6" s="78" t="s">
        <v>39</v>
      </c>
      <c r="C6" s="65"/>
      <c r="D6" s="98">
        <v>0.33333333333333331</v>
      </c>
      <c r="E6" s="83"/>
      <c r="F6" s="83"/>
      <c r="G6" s="83"/>
    </row>
    <row r="7" spans="1:7" ht="15.75" x14ac:dyDescent="0.25">
      <c r="A7" s="65"/>
      <c r="B7" s="79"/>
      <c r="C7" s="65"/>
      <c r="D7" s="83"/>
      <c r="E7" s="83"/>
      <c r="F7" s="83"/>
      <c r="G7" s="83"/>
    </row>
    <row r="8" spans="1:7" ht="14.45" customHeight="1" x14ac:dyDescent="0.25">
      <c r="A8" s="65"/>
      <c r="B8" s="78" t="s">
        <v>44</v>
      </c>
      <c r="C8" s="65"/>
      <c r="D8" s="84">
        <f>IF(D3="Ja",IF(D6&lt;=EINSTELLUNGEN!F3,EINSTELLUNGEN!G3,IF(D6&lt;=EINSTELLUNGEN!F5,EINSTELLUNGEN!G4,EINSTELLUNGEN!G5)),IF(D6&lt;=EINSTELLUNGEN!F7,EINSTELLUNGEN!G7,EINSTELLUNGEN!G8))</f>
        <v>2.0833333333333332E-2</v>
      </c>
      <c r="E8" s="83"/>
      <c r="F8" s="83"/>
      <c r="G8" s="83"/>
    </row>
    <row r="9" spans="1:7" ht="14.45" customHeight="1" x14ac:dyDescent="0.25">
      <c r="A9" s="65"/>
      <c r="B9" s="67"/>
      <c r="C9" s="65"/>
      <c r="D9" s="83"/>
      <c r="E9" s="83"/>
      <c r="F9" s="83"/>
      <c r="G9" s="83"/>
    </row>
    <row r="10" spans="1:7" ht="15.75" x14ac:dyDescent="0.25">
      <c r="A10" s="65"/>
      <c r="B10" s="67"/>
      <c r="C10" s="65"/>
      <c r="D10" s="83"/>
      <c r="E10" s="83"/>
      <c r="F10" s="83"/>
      <c r="G10" s="83"/>
    </row>
    <row r="11" spans="1:7" ht="15.75" x14ac:dyDescent="0.25">
      <c r="A11" s="65"/>
      <c r="B11" s="67"/>
      <c r="C11" s="65"/>
      <c r="D11" s="83"/>
      <c r="E11" s="83"/>
      <c r="F11" s="83"/>
      <c r="G11" s="83"/>
    </row>
    <row r="12" spans="1:7" ht="15.75" x14ac:dyDescent="0.25">
      <c r="A12" s="65"/>
      <c r="B12" s="67"/>
      <c r="C12" s="65"/>
      <c r="D12" s="83"/>
      <c r="E12" s="83"/>
      <c r="F12" s="83"/>
      <c r="G12" s="83"/>
    </row>
    <row r="13" spans="1:7" ht="15.75" x14ac:dyDescent="0.25">
      <c r="A13" s="65"/>
      <c r="B13" s="67"/>
      <c r="C13" s="65"/>
      <c r="D13" s="83"/>
      <c r="E13" s="83"/>
      <c r="F13" s="83"/>
      <c r="G13" s="83"/>
    </row>
    <row r="14" spans="1:7" ht="15.75" x14ac:dyDescent="0.25">
      <c r="A14" s="65"/>
      <c r="B14" s="67"/>
      <c r="C14" s="65"/>
      <c r="D14" s="83"/>
      <c r="E14" s="83"/>
      <c r="F14" s="83"/>
      <c r="G14" s="83"/>
    </row>
    <row r="15" spans="1:7" ht="15.75" x14ac:dyDescent="0.25">
      <c r="A15" s="65"/>
      <c r="B15" s="67"/>
      <c r="C15" s="65"/>
      <c r="D15" s="83"/>
      <c r="E15" s="83"/>
      <c r="F15" s="83"/>
      <c r="G15" s="83"/>
    </row>
    <row r="16" spans="1:7" ht="15.75" x14ac:dyDescent="0.25">
      <c r="A16" s="65"/>
      <c r="B16" s="67"/>
      <c r="C16" s="65"/>
      <c r="D16" s="83"/>
      <c r="E16" s="83"/>
      <c r="F16" s="83"/>
      <c r="G16" s="83"/>
    </row>
    <row r="17" spans="1:7" ht="15.75" x14ac:dyDescent="0.25">
      <c r="A17" s="65"/>
      <c r="B17" s="67"/>
      <c r="C17" s="65"/>
      <c r="D17" s="83"/>
      <c r="E17" s="83"/>
      <c r="F17" s="83"/>
      <c r="G17" s="83"/>
    </row>
    <row r="18" spans="1:7" ht="15.75" x14ac:dyDescent="0.25">
      <c r="A18" s="65"/>
      <c r="B18" s="67"/>
      <c r="C18" s="65"/>
      <c r="D18" s="83"/>
      <c r="E18" s="83"/>
      <c r="F18" s="83"/>
      <c r="G18" s="83"/>
    </row>
    <row r="19" spans="1:7" ht="15.75" x14ac:dyDescent="0.25">
      <c r="A19" s="65"/>
      <c r="B19" s="77">
        <f>D4</f>
        <v>2022</v>
      </c>
      <c r="C19" s="65"/>
      <c r="D19" s="83"/>
      <c r="E19" s="83"/>
      <c r="F19" s="83"/>
      <c r="G19" s="83"/>
    </row>
    <row r="20" spans="1:7" ht="15.75" x14ac:dyDescent="0.25">
      <c r="A20" s="65"/>
      <c r="B20" s="67"/>
      <c r="C20" s="65"/>
      <c r="D20" s="83"/>
      <c r="E20" s="83"/>
      <c r="F20" s="83"/>
      <c r="G20" s="83"/>
    </row>
    <row r="21" spans="1:7" ht="15.75" x14ac:dyDescent="0.25">
      <c r="A21" s="65"/>
      <c r="B21" s="86" t="s">
        <v>61</v>
      </c>
      <c r="C21" s="65"/>
    </row>
    <row r="22" spans="1:7" ht="15.75" x14ac:dyDescent="0.25">
      <c r="A22" s="65"/>
      <c r="B22" s="87">
        <f>NETWORKDAYS(EINSTELLUNGEN!F9,EINSTELLUNGEN!G9)</f>
        <v>260</v>
      </c>
      <c r="C22" s="65"/>
    </row>
    <row r="23" spans="1:7" x14ac:dyDescent="0.25">
      <c r="A23" s="65"/>
      <c r="B23" s="88"/>
      <c r="C23" s="65"/>
    </row>
    <row r="24" spans="1:7" x14ac:dyDescent="0.25">
      <c r="A24" s="65"/>
      <c r="B24" s="88"/>
      <c r="C24" s="65"/>
    </row>
    <row r="25" spans="1:7" x14ac:dyDescent="0.25">
      <c r="A25" s="65"/>
      <c r="B25" s="88"/>
      <c r="C25" s="65"/>
    </row>
    <row r="26" spans="1:7" x14ac:dyDescent="0.25">
      <c r="A26" s="65"/>
      <c r="B26" s="88"/>
      <c r="C26" s="65"/>
    </row>
    <row r="27" spans="1:7" x14ac:dyDescent="0.25">
      <c r="A27" s="65"/>
      <c r="B27" s="88"/>
      <c r="C27" s="65"/>
    </row>
    <row r="28" spans="1:7" x14ac:dyDescent="0.25">
      <c r="A28" s="65"/>
      <c r="B28" s="88"/>
      <c r="C28" s="65"/>
    </row>
    <row r="29" spans="1:7" x14ac:dyDescent="0.25">
      <c r="A29" s="65"/>
      <c r="B29" s="88"/>
      <c r="C29" s="65"/>
    </row>
    <row r="30" spans="1:7" x14ac:dyDescent="0.25">
      <c r="A30" s="65"/>
      <c r="B30" s="88"/>
      <c r="C30" s="65"/>
    </row>
    <row r="31" spans="1:7" x14ac:dyDescent="0.25">
      <c r="A31" s="65"/>
      <c r="B31" s="88"/>
      <c r="C31" s="65"/>
    </row>
    <row r="32" spans="1:7" x14ac:dyDescent="0.25">
      <c r="A32" s="65"/>
      <c r="B32" s="105" t="s">
        <v>62</v>
      </c>
      <c r="C32" s="65"/>
    </row>
    <row r="33" spans="1:3" x14ac:dyDescent="0.25">
      <c r="A33" s="65"/>
      <c r="B33" s="105" t="s">
        <v>63</v>
      </c>
      <c r="C33" s="65"/>
    </row>
    <row r="34" spans="1:3" x14ac:dyDescent="0.25">
      <c r="A34" s="65"/>
      <c r="B34" s="105" t="s">
        <v>64</v>
      </c>
      <c r="C34" s="65"/>
    </row>
    <row r="35" spans="1:3" x14ac:dyDescent="0.25">
      <c r="A35" s="65"/>
      <c r="B35" s="88"/>
      <c r="C35" s="65"/>
    </row>
    <row r="36" spans="1:3" x14ac:dyDescent="0.25">
      <c r="A36" s="65"/>
      <c r="B36" s="88"/>
      <c r="C36" s="65"/>
    </row>
    <row r="37" spans="1:3" x14ac:dyDescent="0.25">
      <c r="A37" s="65"/>
      <c r="B37" s="88"/>
      <c r="C37" s="65"/>
    </row>
  </sheetData>
  <sheetProtection sheet="1" objects="1" scenarios="1" selectLockedCells="1"/>
  <dataValidations count="4">
    <dataValidation allowBlank="1" showInputMessage="1" showErrorMessage="1" prompt="Erwachsene:_x000a_bis 6 std. - keine Pause_x000a_6 - 9 std. - 30 Minuten_x000a_ab  9 std. - 45 Minuten_x000a__x000a_Minderjährig:_x000a_bis 6 std. - 30 Minuten_x000a_ab  6 std. - 60 Minuten" sqref="D8"/>
    <dataValidation type="list" allowBlank="1" showInputMessage="1" showErrorMessage="1" sqref="D3">
      <formula1>"Ja, Nein"</formula1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D6"/>
    <dataValidation type="list" allowBlank="1" showInputMessage="1" showErrorMessage="1" sqref="D4">
      <formula1>"2020, 2021, 2022, 2023, 2024, 2025, 2026, 2027, 2028, 2029, 2030"</formula1>
    </dataValidation>
  </dataValidations>
  <pageMargins left="0.7" right="0.7" top="0.78740157499999996" bottom="0.78740157499999996" header="0.3" footer="0.3"/>
  <pageSetup paperSize="9" scale="45" orientation="portrait" verticalDpi="300" r:id="rId1"/>
  <rowBreaks count="1" manualBreakCount="1">
    <brk id="38" max="16383" man="1"/>
  </rowBreaks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3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44804</v>
      </c>
      <c r="W2" s="55"/>
    </row>
    <row r="3" spans="1:24" ht="41.45" customHeight="1" x14ac:dyDescent="0.25">
      <c r="A3" s="1"/>
      <c r="B3" s="51">
        <v>8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44774</v>
      </c>
      <c r="W3" s="55"/>
    </row>
    <row r="4" spans="1:24" ht="15.75" x14ac:dyDescent="0.25">
      <c r="A4" s="1"/>
      <c r="B4" s="69">
        <f>$V$2</f>
        <v>44804</v>
      </c>
      <c r="C4" s="2"/>
      <c r="D4" s="13">
        <v>1</v>
      </c>
      <c r="E4" s="14">
        <f t="shared" ref="E4:E34" si="0">DATE($B$1,$B$3,D4)</f>
        <v>44774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23</v>
      </c>
      <c r="C5" s="2"/>
      <c r="D5" s="13">
        <v>2</v>
      </c>
      <c r="E5" s="14">
        <f t="shared" si="0"/>
        <v>44775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44776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44777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44778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44779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44780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44781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44782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44783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44784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44785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44786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44787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44788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44789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44790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44791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44792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44793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44794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44795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44796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44797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44798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44799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44800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44801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44802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44803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44804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44773</v>
      </c>
      <c r="R36" s="35">
        <f>Juli!R37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414" priority="16" operator="equal">
      <formula>1</formula>
    </cfRule>
    <cfRule type="cellIs" dxfId="413" priority="17" operator="equal">
      <formula>2</formula>
    </cfRule>
    <cfRule type="cellIs" dxfId="412" priority="18" operator="equal">
      <formula>3</formula>
    </cfRule>
    <cfRule type="cellIs" dxfId="411" priority="19" operator="equal">
      <formula>4</formula>
    </cfRule>
    <cfRule type="cellIs" dxfId="410" priority="20" operator="equal">
      <formula>5</formula>
    </cfRule>
    <cfRule type="cellIs" dxfId="409" priority="21" operator="equal">
      <formula>6</formula>
    </cfRule>
    <cfRule type="cellIs" dxfId="408" priority="22" operator="equal">
      <formula>7</formula>
    </cfRule>
    <cfRule type="cellIs" dxfId="407" priority="23" operator="equal">
      <formula>8</formula>
    </cfRule>
    <cfRule type="cellIs" dxfId="406" priority="24" operator="equal">
      <formula>9</formula>
    </cfRule>
    <cfRule type="cellIs" dxfId="405" priority="25" operator="equal">
      <formula>10</formula>
    </cfRule>
    <cfRule type="cellIs" dxfId="404" priority="26" operator="equal">
      <formula>11</formula>
    </cfRule>
    <cfRule type="cellIs" dxfId="403" priority="27" operator="equal">
      <formula>12</formula>
    </cfRule>
  </conditionalFormatting>
  <conditionalFormatting sqref="L4:L34">
    <cfRule type="cellIs" dxfId="402" priority="14" operator="greaterThan">
      <formula>0</formula>
    </cfRule>
    <cfRule type="expression" dxfId="401" priority="15">
      <formula>$F4&gt;0</formula>
    </cfRule>
  </conditionalFormatting>
  <conditionalFormatting sqref="F4:F7 F10:F34">
    <cfRule type="cellIs" dxfId="400" priority="12" operator="greaterThan">
      <formula>0</formula>
    </cfRule>
    <cfRule type="expression" dxfId="399" priority="13">
      <formula>$L4&gt;0</formula>
    </cfRule>
  </conditionalFormatting>
  <conditionalFormatting sqref="J4:J34">
    <cfRule type="cellIs" dxfId="398" priority="10" operator="greaterThan">
      <formula>0</formula>
    </cfRule>
    <cfRule type="expression" dxfId="397" priority="11">
      <formula>$I4&gt;0</formula>
    </cfRule>
  </conditionalFormatting>
  <conditionalFormatting sqref="I4:I34">
    <cfRule type="cellIs" dxfId="396" priority="8" operator="greaterThan">
      <formula>0</formula>
    </cfRule>
    <cfRule type="expression" dxfId="395" priority="9">
      <formula>$J4&gt;0</formula>
    </cfRule>
  </conditionalFormatting>
  <conditionalFormatting sqref="G4:G34">
    <cfRule type="cellIs" dxfId="394" priority="6" operator="greaterThan">
      <formula>0</formula>
    </cfRule>
    <cfRule type="expression" dxfId="393" priority="7">
      <formula>$H4&gt;0</formula>
    </cfRule>
  </conditionalFormatting>
  <conditionalFormatting sqref="H4:H34">
    <cfRule type="cellIs" dxfId="392" priority="4" operator="greaterThan">
      <formula>0</formula>
    </cfRule>
    <cfRule type="expression" dxfId="391" priority="5">
      <formula>$G4&gt;0</formula>
    </cfRule>
  </conditionalFormatting>
  <conditionalFormatting sqref="F9">
    <cfRule type="cellIs" dxfId="390" priority="28" operator="greaterThan">
      <formula>0</formula>
    </cfRule>
    <cfRule type="expression" dxfId="389" priority="29">
      <formula>$L8&gt;0</formula>
    </cfRule>
  </conditionalFormatting>
  <conditionalFormatting sqref="D32:E34">
    <cfRule type="expression" dxfId="388" priority="3">
      <formula>$B$4=$E$34</formula>
    </cfRule>
  </conditionalFormatting>
  <conditionalFormatting sqref="D32:E33">
    <cfRule type="expression" dxfId="387" priority="2">
      <formula>$B$4=$E$33</formula>
    </cfRule>
  </conditionalFormatting>
  <conditionalFormatting sqref="D32:E32">
    <cfRule type="expression" dxfId="386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44834</v>
      </c>
      <c r="W2" s="55"/>
    </row>
    <row r="3" spans="1:24" ht="41.45" customHeight="1" x14ac:dyDescent="0.25">
      <c r="A3" s="1"/>
      <c r="B3" s="51">
        <v>9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44805</v>
      </c>
      <c r="W3" s="55"/>
    </row>
    <row r="4" spans="1:24" ht="15.75" x14ac:dyDescent="0.25">
      <c r="A4" s="1"/>
      <c r="B4" s="69">
        <f>$V$2</f>
        <v>44834</v>
      </c>
      <c r="C4" s="2"/>
      <c r="D4" s="13">
        <v>1</v>
      </c>
      <c r="E4" s="14">
        <f t="shared" ref="E4:E34" si="0">DATE($B$1,$B$3,D4)</f>
        <v>44805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22</v>
      </c>
      <c r="C5" s="2"/>
      <c r="D5" s="13">
        <v>2</v>
      </c>
      <c r="E5" s="14">
        <f t="shared" si="0"/>
        <v>44806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44807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44808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44809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44810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44811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44812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44813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44814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44815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44816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44817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44818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44819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44820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44821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44822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44823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44824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44825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44826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44827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44828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44829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44830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44831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44832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44833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44834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44835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44804</v>
      </c>
      <c r="R36" s="35">
        <f>August!R37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331" priority="16" operator="equal">
      <formula>1</formula>
    </cfRule>
    <cfRule type="cellIs" dxfId="330" priority="17" operator="equal">
      <formula>2</formula>
    </cfRule>
    <cfRule type="cellIs" dxfId="329" priority="18" operator="equal">
      <formula>3</formula>
    </cfRule>
    <cfRule type="cellIs" dxfId="328" priority="19" operator="equal">
      <formula>4</formula>
    </cfRule>
    <cfRule type="cellIs" dxfId="327" priority="20" operator="equal">
      <formula>5</formula>
    </cfRule>
    <cfRule type="cellIs" dxfId="326" priority="21" operator="equal">
      <formula>6</formula>
    </cfRule>
    <cfRule type="cellIs" dxfId="325" priority="22" operator="equal">
      <formula>7</formula>
    </cfRule>
    <cfRule type="cellIs" dxfId="324" priority="23" operator="equal">
      <formula>8</formula>
    </cfRule>
    <cfRule type="cellIs" dxfId="323" priority="24" operator="equal">
      <formula>9</formula>
    </cfRule>
    <cfRule type="cellIs" dxfId="322" priority="25" operator="equal">
      <formula>10</formula>
    </cfRule>
    <cfRule type="cellIs" dxfId="321" priority="26" operator="equal">
      <formula>11</formula>
    </cfRule>
    <cfRule type="cellIs" dxfId="320" priority="27" operator="equal">
      <formula>12</formula>
    </cfRule>
  </conditionalFormatting>
  <conditionalFormatting sqref="L4:L34">
    <cfRule type="cellIs" dxfId="319" priority="14" operator="greaterThan">
      <formula>0</formula>
    </cfRule>
    <cfRule type="expression" dxfId="318" priority="15">
      <formula>$F4&gt;0</formula>
    </cfRule>
  </conditionalFormatting>
  <conditionalFormatting sqref="F4:F7 F10:F34">
    <cfRule type="cellIs" dxfId="317" priority="12" operator="greaterThan">
      <formula>0</formula>
    </cfRule>
    <cfRule type="expression" dxfId="316" priority="13">
      <formula>$L4&gt;0</formula>
    </cfRule>
  </conditionalFormatting>
  <conditionalFormatting sqref="J4:J34">
    <cfRule type="cellIs" dxfId="315" priority="10" operator="greaterThan">
      <formula>0</formula>
    </cfRule>
    <cfRule type="expression" dxfId="314" priority="11">
      <formula>$I4&gt;0</formula>
    </cfRule>
  </conditionalFormatting>
  <conditionalFormatting sqref="I4:I34">
    <cfRule type="cellIs" dxfId="313" priority="8" operator="greaterThan">
      <formula>0</formula>
    </cfRule>
    <cfRule type="expression" dxfId="312" priority="9">
      <formula>$J4&gt;0</formula>
    </cfRule>
  </conditionalFormatting>
  <conditionalFormatting sqref="G4:G34">
    <cfRule type="cellIs" dxfId="311" priority="6" operator="greaterThan">
      <formula>0</formula>
    </cfRule>
    <cfRule type="expression" dxfId="310" priority="7">
      <formula>$H4&gt;0</formula>
    </cfRule>
  </conditionalFormatting>
  <conditionalFormatting sqref="H4:H34">
    <cfRule type="cellIs" dxfId="309" priority="4" operator="greaterThan">
      <formula>0</formula>
    </cfRule>
    <cfRule type="expression" dxfId="308" priority="5">
      <formula>$G4&gt;0</formula>
    </cfRule>
  </conditionalFormatting>
  <conditionalFormatting sqref="F9">
    <cfRule type="cellIs" dxfId="307" priority="28" operator="greaterThan">
      <formula>0</formula>
    </cfRule>
    <cfRule type="expression" dxfId="306" priority="29">
      <formula>$L8&gt;0</formula>
    </cfRule>
  </conditionalFormatting>
  <conditionalFormatting sqref="D32:E34">
    <cfRule type="expression" dxfId="305" priority="3">
      <formula>$B$4=$E$34</formula>
    </cfRule>
  </conditionalFormatting>
  <conditionalFormatting sqref="D32:E33">
    <cfRule type="expression" dxfId="304" priority="2">
      <formula>$B$4=$E$33</formula>
    </cfRule>
  </conditionalFormatting>
  <conditionalFormatting sqref="D32:E32">
    <cfRule type="expression" dxfId="303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9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44865</v>
      </c>
      <c r="W2" s="55"/>
    </row>
    <row r="3" spans="1:24" ht="41.45" customHeight="1" x14ac:dyDescent="0.25">
      <c r="A3" s="1"/>
      <c r="B3" s="51">
        <v>10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44835</v>
      </c>
      <c r="W3" s="55"/>
    </row>
    <row r="4" spans="1:24" ht="15.75" x14ac:dyDescent="0.25">
      <c r="A4" s="1"/>
      <c r="B4" s="69">
        <f>$V$2</f>
        <v>44865</v>
      </c>
      <c r="C4" s="2"/>
      <c r="D4" s="13">
        <v>1</v>
      </c>
      <c r="E4" s="14">
        <f t="shared" ref="E4:E34" si="0">DATE($B$1,$B$3,D4)</f>
        <v>44835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21</v>
      </c>
      <c r="C5" s="2"/>
      <c r="D5" s="13">
        <v>2</v>
      </c>
      <c r="E5" s="14">
        <f t="shared" si="0"/>
        <v>44836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44837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44838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44839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44840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44841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44842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44843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44844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44845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44846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44847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44848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44849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44850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44851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44852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44853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44854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44855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44856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44857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44858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44859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44860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44861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44862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44863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44864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44865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44834</v>
      </c>
      <c r="R36" s="35">
        <f>September!R37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248" priority="16" operator="equal">
      <formula>1</formula>
    </cfRule>
    <cfRule type="cellIs" dxfId="247" priority="17" operator="equal">
      <formula>2</formula>
    </cfRule>
    <cfRule type="cellIs" dxfId="246" priority="18" operator="equal">
      <formula>3</formula>
    </cfRule>
    <cfRule type="cellIs" dxfId="245" priority="19" operator="equal">
      <formula>4</formula>
    </cfRule>
    <cfRule type="cellIs" dxfId="244" priority="20" operator="equal">
      <formula>5</formula>
    </cfRule>
    <cfRule type="cellIs" dxfId="243" priority="21" operator="equal">
      <formula>6</formula>
    </cfRule>
    <cfRule type="cellIs" dxfId="242" priority="22" operator="equal">
      <formula>7</formula>
    </cfRule>
    <cfRule type="cellIs" dxfId="241" priority="23" operator="equal">
      <formula>8</formula>
    </cfRule>
    <cfRule type="cellIs" dxfId="240" priority="24" operator="equal">
      <formula>9</formula>
    </cfRule>
    <cfRule type="cellIs" dxfId="239" priority="25" operator="equal">
      <formula>10</formula>
    </cfRule>
    <cfRule type="cellIs" dxfId="238" priority="26" operator="equal">
      <formula>11</formula>
    </cfRule>
    <cfRule type="cellIs" dxfId="237" priority="27" operator="equal">
      <formula>12</formula>
    </cfRule>
  </conditionalFormatting>
  <conditionalFormatting sqref="L4:L34">
    <cfRule type="cellIs" dxfId="236" priority="14" operator="greaterThan">
      <formula>0</formula>
    </cfRule>
    <cfRule type="expression" dxfId="235" priority="15">
      <formula>$F4&gt;0</formula>
    </cfRule>
  </conditionalFormatting>
  <conditionalFormatting sqref="F4:F7 F10:F34">
    <cfRule type="cellIs" dxfId="234" priority="12" operator="greaterThan">
      <formula>0</formula>
    </cfRule>
    <cfRule type="expression" dxfId="233" priority="13">
      <formula>$L4&gt;0</formula>
    </cfRule>
  </conditionalFormatting>
  <conditionalFormatting sqref="J4:J34">
    <cfRule type="cellIs" dxfId="232" priority="10" operator="greaterThan">
      <formula>0</formula>
    </cfRule>
    <cfRule type="expression" dxfId="231" priority="11">
      <formula>$I4&gt;0</formula>
    </cfRule>
  </conditionalFormatting>
  <conditionalFormatting sqref="I4:I34">
    <cfRule type="cellIs" dxfId="230" priority="8" operator="greaterThan">
      <formula>0</formula>
    </cfRule>
    <cfRule type="expression" dxfId="229" priority="9">
      <formula>$J4&gt;0</formula>
    </cfRule>
  </conditionalFormatting>
  <conditionalFormatting sqref="G4:G34">
    <cfRule type="cellIs" dxfId="228" priority="6" operator="greaterThan">
      <formula>0</formula>
    </cfRule>
    <cfRule type="expression" dxfId="227" priority="7">
      <formula>$H4&gt;0</formula>
    </cfRule>
  </conditionalFormatting>
  <conditionalFormatting sqref="H4:H34">
    <cfRule type="cellIs" dxfId="226" priority="4" operator="greaterThan">
      <formula>0</formula>
    </cfRule>
    <cfRule type="expression" dxfId="225" priority="5">
      <formula>$G4&gt;0</formula>
    </cfRule>
  </conditionalFormatting>
  <conditionalFormatting sqref="F9">
    <cfRule type="cellIs" dxfId="224" priority="28" operator="greaterThan">
      <formula>0</formula>
    </cfRule>
    <cfRule type="expression" dxfId="223" priority="29">
      <formula>$L8&gt;0</formula>
    </cfRule>
  </conditionalFormatting>
  <conditionalFormatting sqref="D32:E34">
    <cfRule type="expression" dxfId="222" priority="3">
      <formula>$B$4=$E$34</formula>
    </cfRule>
  </conditionalFormatting>
  <conditionalFormatting sqref="D32:E33">
    <cfRule type="expression" dxfId="221" priority="2">
      <formula>$B$4=$E$33</formula>
    </cfRule>
  </conditionalFormatting>
  <conditionalFormatting sqref="D32:E32">
    <cfRule type="expression" dxfId="220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B16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44895</v>
      </c>
      <c r="W2" s="55"/>
    </row>
    <row r="3" spans="1:24" ht="41.45" customHeight="1" x14ac:dyDescent="0.25">
      <c r="A3" s="1"/>
      <c r="B3" s="51">
        <v>11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44866</v>
      </c>
      <c r="W3" s="55"/>
    </row>
    <row r="4" spans="1:24" ht="15.75" x14ac:dyDescent="0.25">
      <c r="A4" s="1"/>
      <c r="B4" s="69">
        <f>$V$2</f>
        <v>44895</v>
      </c>
      <c r="C4" s="2"/>
      <c r="D4" s="13">
        <v>1</v>
      </c>
      <c r="E4" s="14">
        <f t="shared" ref="E4:E34" si="0">DATE($B$1,$B$3,D4)</f>
        <v>44866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22</v>
      </c>
      <c r="C5" s="2"/>
      <c r="D5" s="13">
        <v>2</v>
      </c>
      <c r="E5" s="14">
        <f t="shared" si="0"/>
        <v>44867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44868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44869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44870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44871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44872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44873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44874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44875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44876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44877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44878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44879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44880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44881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44882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44883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44884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44885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44886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44887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44888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44889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44890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44891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44892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44893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44894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44895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44896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44865</v>
      </c>
      <c r="R36" s="35">
        <f>Oktober!R37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165" priority="16" operator="equal">
      <formula>1</formula>
    </cfRule>
    <cfRule type="cellIs" dxfId="164" priority="17" operator="equal">
      <formula>2</formula>
    </cfRule>
    <cfRule type="cellIs" dxfId="163" priority="18" operator="equal">
      <formula>3</formula>
    </cfRule>
    <cfRule type="cellIs" dxfId="162" priority="19" operator="equal">
      <formula>4</formula>
    </cfRule>
    <cfRule type="cellIs" dxfId="161" priority="20" operator="equal">
      <formula>5</formula>
    </cfRule>
    <cfRule type="cellIs" dxfId="160" priority="21" operator="equal">
      <formula>6</formula>
    </cfRule>
    <cfRule type="cellIs" dxfId="159" priority="22" operator="equal">
      <formula>7</formula>
    </cfRule>
    <cfRule type="cellIs" dxfId="158" priority="23" operator="equal">
      <formula>8</formula>
    </cfRule>
    <cfRule type="cellIs" dxfId="157" priority="24" operator="equal">
      <formula>9</formula>
    </cfRule>
    <cfRule type="cellIs" dxfId="156" priority="25" operator="equal">
      <formula>10</formula>
    </cfRule>
    <cfRule type="cellIs" dxfId="155" priority="26" operator="equal">
      <formula>11</formula>
    </cfRule>
    <cfRule type="cellIs" dxfId="154" priority="27" operator="equal">
      <formula>12</formula>
    </cfRule>
  </conditionalFormatting>
  <conditionalFormatting sqref="L4:L34">
    <cfRule type="cellIs" dxfId="153" priority="14" operator="greaterThan">
      <formula>0</formula>
    </cfRule>
    <cfRule type="expression" dxfId="152" priority="15">
      <formula>$F4&gt;0</formula>
    </cfRule>
  </conditionalFormatting>
  <conditionalFormatting sqref="F4:F7 F10:F34">
    <cfRule type="cellIs" dxfId="151" priority="12" operator="greaterThan">
      <formula>0</formula>
    </cfRule>
    <cfRule type="expression" dxfId="150" priority="13">
      <formula>$L4&gt;0</formula>
    </cfRule>
  </conditionalFormatting>
  <conditionalFormatting sqref="J4:J34">
    <cfRule type="cellIs" dxfId="149" priority="10" operator="greaterThan">
      <formula>0</formula>
    </cfRule>
    <cfRule type="expression" dxfId="148" priority="11">
      <formula>$I4&gt;0</formula>
    </cfRule>
  </conditionalFormatting>
  <conditionalFormatting sqref="I4:I34">
    <cfRule type="cellIs" dxfId="147" priority="8" operator="greaterThan">
      <formula>0</formula>
    </cfRule>
    <cfRule type="expression" dxfId="146" priority="9">
      <formula>$J4&gt;0</formula>
    </cfRule>
  </conditionalFormatting>
  <conditionalFormatting sqref="G4:G34">
    <cfRule type="cellIs" dxfId="145" priority="6" operator="greaterThan">
      <formula>0</formula>
    </cfRule>
    <cfRule type="expression" dxfId="144" priority="7">
      <formula>$H4&gt;0</formula>
    </cfRule>
  </conditionalFormatting>
  <conditionalFormatting sqref="H4:H34">
    <cfRule type="cellIs" dxfId="143" priority="4" operator="greaterThan">
      <formula>0</formula>
    </cfRule>
    <cfRule type="expression" dxfId="142" priority="5">
      <formula>$G4&gt;0</formula>
    </cfRule>
  </conditionalFormatting>
  <conditionalFormatting sqref="F9">
    <cfRule type="cellIs" dxfId="141" priority="28" operator="greaterThan">
      <formula>0</formula>
    </cfRule>
    <cfRule type="expression" dxfId="140" priority="29">
      <formula>$L8&gt;0</formula>
    </cfRule>
  </conditionalFormatting>
  <conditionalFormatting sqref="D32:E34">
    <cfRule type="expression" dxfId="139" priority="3">
      <formula>$B$4=$E$34</formula>
    </cfRule>
  </conditionalFormatting>
  <conditionalFormatting sqref="D32:E33">
    <cfRule type="expression" dxfId="138" priority="2">
      <formula>$B$4=$E$33</formula>
    </cfRule>
  </conditionalFormatting>
  <conditionalFormatting sqref="D32:E32">
    <cfRule type="expression" dxfId="137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0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44926</v>
      </c>
      <c r="W2" s="55"/>
    </row>
    <row r="3" spans="1:24" ht="41.45" customHeight="1" x14ac:dyDescent="0.25">
      <c r="A3" s="1"/>
      <c r="B3" s="51">
        <v>12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44896</v>
      </c>
      <c r="W3" s="55"/>
    </row>
    <row r="4" spans="1:24" ht="15.75" x14ac:dyDescent="0.25">
      <c r="A4" s="1"/>
      <c r="B4" s="69">
        <f>$V$2</f>
        <v>44926</v>
      </c>
      <c r="C4" s="2"/>
      <c r="D4" s="13">
        <v>1</v>
      </c>
      <c r="E4" s="14">
        <f t="shared" ref="E4:E34" si="0">DATE($B$1,$B$3,D4)</f>
        <v>44896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22</v>
      </c>
      <c r="C5" s="2"/>
      <c r="D5" s="13">
        <v>2</v>
      </c>
      <c r="E5" s="14">
        <f t="shared" si="0"/>
        <v>44897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44898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44899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44900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44901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44902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44903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44904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44905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44906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44907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44908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44909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44910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44911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44912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44913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44914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44915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44916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44917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44918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44919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44920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44921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44922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44923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44924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44925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44926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44895</v>
      </c>
      <c r="R36" s="35">
        <f>November!R37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82" priority="16" operator="equal">
      <formula>1</formula>
    </cfRule>
    <cfRule type="cellIs" dxfId="81" priority="17" operator="equal">
      <formula>2</formula>
    </cfRule>
    <cfRule type="cellIs" dxfId="80" priority="18" operator="equal">
      <formula>3</formula>
    </cfRule>
    <cfRule type="cellIs" dxfId="79" priority="19" operator="equal">
      <formula>4</formula>
    </cfRule>
    <cfRule type="cellIs" dxfId="78" priority="20" operator="equal">
      <formula>5</formula>
    </cfRule>
    <cfRule type="cellIs" dxfId="77" priority="21" operator="equal">
      <formula>6</formula>
    </cfRule>
    <cfRule type="cellIs" dxfId="76" priority="22" operator="equal">
      <formula>7</formula>
    </cfRule>
    <cfRule type="cellIs" dxfId="75" priority="23" operator="equal">
      <formula>8</formula>
    </cfRule>
    <cfRule type="cellIs" dxfId="74" priority="24" operator="equal">
      <formula>9</formula>
    </cfRule>
    <cfRule type="cellIs" dxfId="73" priority="25" operator="equal">
      <formula>10</formula>
    </cfRule>
    <cfRule type="cellIs" dxfId="72" priority="26" operator="equal">
      <formula>11</formula>
    </cfRule>
    <cfRule type="cellIs" dxfId="71" priority="27" operator="equal">
      <formula>12</formula>
    </cfRule>
  </conditionalFormatting>
  <conditionalFormatting sqref="L4:L34">
    <cfRule type="cellIs" dxfId="70" priority="14" operator="greaterThan">
      <formula>0</formula>
    </cfRule>
    <cfRule type="expression" dxfId="69" priority="15">
      <formula>$F4&gt;0</formula>
    </cfRule>
  </conditionalFormatting>
  <conditionalFormatting sqref="F4:F7 F10:F34">
    <cfRule type="cellIs" dxfId="68" priority="12" operator="greaterThan">
      <formula>0</formula>
    </cfRule>
    <cfRule type="expression" dxfId="67" priority="13">
      <formula>$L4&gt;0</formula>
    </cfRule>
  </conditionalFormatting>
  <conditionalFormatting sqref="J4:J34">
    <cfRule type="cellIs" dxfId="66" priority="10" operator="greaterThan">
      <formula>0</formula>
    </cfRule>
    <cfRule type="expression" dxfId="65" priority="11">
      <formula>$I4&gt;0</formula>
    </cfRule>
  </conditionalFormatting>
  <conditionalFormatting sqref="I4:I34">
    <cfRule type="cellIs" dxfId="64" priority="8" operator="greaterThan">
      <formula>0</formula>
    </cfRule>
    <cfRule type="expression" dxfId="63" priority="9">
      <formula>$J4&gt;0</formula>
    </cfRule>
  </conditionalFormatting>
  <conditionalFormatting sqref="G4:G34">
    <cfRule type="cellIs" dxfId="62" priority="6" operator="greaterThan">
      <formula>0</formula>
    </cfRule>
    <cfRule type="expression" dxfId="61" priority="7">
      <formula>$H4&gt;0</formula>
    </cfRule>
  </conditionalFormatting>
  <conditionalFormatting sqref="H4:H34">
    <cfRule type="cellIs" dxfId="60" priority="4" operator="greaterThan">
      <formula>0</formula>
    </cfRule>
    <cfRule type="expression" dxfId="59" priority="5">
      <formula>$G4&gt;0</formula>
    </cfRule>
  </conditionalFormatting>
  <conditionalFormatting sqref="F9">
    <cfRule type="cellIs" dxfId="58" priority="28" operator="greaterThan">
      <formula>0</formula>
    </cfRule>
    <cfRule type="expression" dxfId="57" priority="29">
      <formula>$L8&gt;0</formula>
    </cfRule>
  </conditionalFormatting>
  <conditionalFormatting sqref="D32:E34">
    <cfRule type="expression" dxfId="56" priority="3">
      <formula>$B$4=$E$34</formula>
    </cfRule>
  </conditionalFormatting>
  <conditionalFormatting sqref="D32:E33">
    <cfRule type="expression" dxfId="55" priority="2">
      <formula>$B$4=$E$33</formula>
    </cfRule>
  </conditionalFormatting>
  <conditionalFormatting sqref="D32:E32">
    <cfRule type="expression" dxfId="54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RowColHeaders="0" workbookViewId="0">
      <selection activeCell="E16" sqref="E16"/>
    </sheetView>
  </sheetViews>
  <sheetFormatPr baseColWidth="10" defaultRowHeight="15" x14ac:dyDescent="0.25"/>
  <sheetData>
    <row r="1" spans="1:7" x14ac:dyDescent="0.25">
      <c r="A1" t="s">
        <v>59</v>
      </c>
      <c r="B1" t="s">
        <v>34</v>
      </c>
      <c r="C1" t="s">
        <v>30</v>
      </c>
      <c r="D1" t="s">
        <v>31</v>
      </c>
      <c r="F1" s="64" t="s">
        <v>3</v>
      </c>
      <c r="G1" s="4"/>
    </row>
    <row r="2" spans="1:7" x14ac:dyDescent="0.25">
      <c r="A2" t="s">
        <v>47</v>
      </c>
      <c r="B2">
        <f>Januar!B26</f>
        <v>0</v>
      </c>
      <c r="C2">
        <f>Januar!B29</f>
        <v>0</v>
      </c>
      <c r="D2">
        <f>Januar!B32</f>
        <v>0</v>
      </c>
      <c r="F2" s="89" t="s">
        <v>43</v>
      </c>
      <c r="G2" s="89"/>
    </row>
    <row r="3" spans="1:7" x14ac:dyDescent="0.25">
      <c r="A3" t="s">
        <v>48</v>
      </c>
      <c r="B3">
        <f>Februar!B26</f>
        <v>0</v>
      </c>
      <c r="C3">
        <f>Februar!B29</f>
        <v>0</v>
      </c>
      <c r="D3">
        <f>Februar!B32</f>
        <v>0</v>
      </c>
      <c r="F3" s="90">
        <v>0.25</v>
      </c>
      <c r="G3" s="90">
        <v>0</v>
      </c>
    </row>
    <row r="4" spans="1:7" x14ac:dyDescent="0.25">
      <c r="A4" t="s">
        <v>49</v>
      </c>
      <c r="B4">
        <f>März!B26</f>
        <v>0</v>
      </c>
      <c r="C4">
        <f>März!B29</f>
        <v>0</v>
      </c>
      <c r="D4">
        <f>März!B32</f>
        <v>0</v>
      </c>
      <c r="F4" s="91" t="s">
        <v>40</v>
      </c>
      <c r="G4" s="90">
        <v>2.0833333333333332E-2</v>
      </c>
    </row>
    <row r="5" spans="1:7" x14ac:dyDescent="0.25">
      <c r="A5" t="s">
        <v>50</v>
      </c>
      <c r="B5">
        <f>April!B26</f>
        <v>0</v>
      </c>
      <c r="C5">
        <f>April!B29</f>
        <v>0</v>
      </c>
      <c r="D5">
        <f>April!B32</f>
        <v>0</v>
      </c>
      <c r="F5" s="92">
        <v>0.375</v>
      </c>
      <c r="G5" s="90">
        <v>3.125E-2</v>
      </c>
    </row>
    <row r="6" spans="1:7" x14ac:dyDescent="0.25">
      <c r="A6" t="s">
        <v>51</v>
      </c>
      <c r="B6">
        <f>Mai!B26</f>
        <v>0</v>
      </c>
      <c r="C6">
        <f>Mai!B29</f>
        <v>0</v>
      </c>
      <c r="D6">
        <f>Mai!B32</f>
        <v>0</v>
      </c>
      <c r="F6" s="93" t="s">
        <v>45</v>
      </c>
      <c r="G6" s="93"/>
    </row>
    <row r="7" spans="1:7" x14ac:dyDescent="0.25">
      <c r="A7" t="s">
        <v>52</v>
      </c>
      <c r="B7">
        <f>Juni!B26</f>
        <v>0</v>
      </c>
      <c r="C7">
        <f>Juni!B29</f>
        <v>0</v>
      </c>
      <c r="D7">
        <f>Juni!B32</f>
        <v>0</v>
      </c>
      <c r="F7" s="94">
        <v>0.25</v>
      </c>
      <c r="G7" s="94">
        <v>2.0833333333333332E-2</v>
      </c>
    </row>
    <row r="8" spans="1:7" x14ac:dyDescent="0.25">
      <c r="A8" t="s">
        <v>53</v>
      </c>
      <c r="B8">
        <f>Juli!B26</f>
        <v>0</v>
      </c>
      <c r="C8">
        <f>Juli!B29</f>
        <v>0</v>
      </c>
      <c r="D8">
        <f>Juli!B32</f>
        <v>0</v>
      </c>
      <c r="F8" s="95" t="s">
        <v>46</v>
      </c>
      <c r="G8" s="94">
        <v>4.1666666666666664E-2</v>
      </c>
    </row>
    <row r="9" spans="1:7" x14ac:dyDescent="0.25">
      <c r="A9" t="s">
        <v>54</v>
      </c>
      <c r="B9">
        <f>August!B26</f>
        <v>0</v>
      </c>
      <c r="C9">
        <f>August!B29</f>
        <v>0</v>
      </c>
      <c r="D9">
        <f>August!B32</f>
        <v>0</v>
      </c>
      <c r="F9" s="80">
        <f>DATE(ÜBERSICHT!D4,1,1)</f>
        <v>44562</v>
      </c>
      <c r="G9" s="80">
        <f>DATE(ÜBERSICHT!D4,12,31)</f>
        <v>44926</v>
      </c>
    </row>
    <row r="10" spans="1:7" x14ac:dyDescent="0.25">
      <c r="A10" t="s">
        <v>55</v>
      </c>
      <c r="B10">
        <f>September!B26</f>
        <v>0</v>
      </c>
      <c r="C10">
        <f>September!B29</f>
        <v>0</v>
      </c>
      <c r="D10">
        <f>September!B32</f>
        <v>0</v>
      </c>
    </row>
    <row r="11" spans="1:7" x14ac:dyDescent="0.25">
      <c r="A11" t="s">
        <v>56</v>
      </c>
      <c r="B11">
        <f>Oktober!B26</f>
        <v>0</v>
      </c>
      <c r="C11">
        <f>Oktober!B29</f>
        <v>0</v>
      </c>
      <c r="D11">
        <f>Oktober!B32</f>
        <v>0</v>
      </c>
    </row>
    <row r="12" spans="1:7" x14ac:dyDescent="0.25">
      <c r="A12" t="s">
        <v>57</v>
      </c>
      <c r="B12">
        <f>November!B26</f>
        <v>0</v>
      </c>
      <c r="C12">
        <f>November!B29</f>
        <v>0</v>
      </c>
      <c r="D12">
        <f>November!B29</f>
        <v>0</v>
      </c>
    </row>
    <row r="13" spans="1:7" x14ac:dyDescent="0.25">
      <c r="A13" t="s">
        <v>58</v>
      </c>
      <c r="B13">
        <f>Dezember!B26</f>
        <v>0</v>
      </c>
      <c r="C13">
        <f>Dezember!B29</f>
        <v>0</v>
      </c>
      <c r="D13">
        <f>Dezember!B32</f>
        <v>0</v>
      </c>
    </row>
    <row r="14" spans="1:7" x14ac:dyDescent="0.25">
      <c r="A14" t="s">
        <v>60</v>
      </c>
      <c r="B14">
        <f>SUBTOTAL(109,Tabelle1[Dienst])</f>
        <v>0</v>
      </c>
      <c r="C14">
        <f>SUBTOTAL(109,Tabelle1[Urlaub])</f>
        <v>0</v>
      </c>
      <c r="D14">
        <f>SUBTOTAL(109,Tabelle1[Krank])</f>
        <v>0</v>
      </c>
    </row>
    <row r="17" spans="1:3" ht="15.75" x14ac:dyDescent="0.25">
      <c r="A17" s="82" t="s">
        <v>34</v>
      </c>
      <c r="B17" s="82" t="s">
        <v>30</v>
      </c>
      <c r="C17" s="85" t="s">
        <v>31</v>
      </c>
    </row>
    <row r="18" spans="1:3" ht="15.75" x14ac:dyDescent="0.25">
      <c r="A18" s="66">
        <f>Tabelle1[[#Totals],[Dienst]]</f>
        <v>0</v>
      </c>
      <c r="B18" s="66">
        <f>Tabelle1[[#Totals],[Urlaub]]</f>
        <v>0</v>
      </c>
      <c r="C18" s="66">
        <f>Tabelle1[[#Totals],[Krank]]</f>
        <v>0</v>
      </c>
    </row>
  </sheetData>
  <phoneticPr fontId="35" type="noConversion"/>
  <dataValidations count="1"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F3"/>
  </dataValidation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22" zoomScaleNormal="100" zoomScaleSheetLayoutView="82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44592</v>
      </c>
      <c r="W2" s="55"/>
    </row>
    <row r="3" spans="1:24" ht="41.45" customHeight="1" x14ac:dyDescent="0.25">
      <c r="A3" s="1"/>
      <c r="B3" s="51">
        <v>1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44562</v>
      </c>
      <c r="W3" s="55"/>
    </row>
    <row r="4" spans="1:24" ht="15.75" x14ac:dyDescent="0.25">
      <c r="A4" s="1"/>
      <c r="B4" s="69">
        <f>$V$2</f>
        <v>44592</v>
      </c>
      <c r="C4" s="2"/>
      <c r="D4" s="13">
        <v>1</v>
      </c>
      <c r="E4" s="14">
        <f t="shared" ref="E4:E34" si="0">DATE($B$1,$B$3,D4)</f>
        <v>44562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21</v>
      </c>
      <c r="C5" s="2"/>
      <c r="D5" s="13">
        <v>2</v>
      </c>
      <c r="E5" s="14">
        <f t="shared" si="0"/>
        <v>44563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44564</v>
      </c>
      <c r="F6" s="49"/>
      <c r="G6" s="50"/>
      <c r="H6" s="50"/>
      <c r="I6" s="50"/>
      <c r="J6" s="50"/>
      <c r="K6" s="16" t="str">
        <f>IF(F6=0,"",IF((H6-G6)+(J6-I6)&gt;$B$22,(H6-G6)+(J6-I6),$B$22))</f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44565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44566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44567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44568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44569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44570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44571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44572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44573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44574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44575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44576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44577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44578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44579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44580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44581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44582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44583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44584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44585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44586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44587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44588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44589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44590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44591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44592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44561</v>
      </c>
      <c r="R36" s="35"/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995" priority="20" operator="equal">
      <formula>1</formula>
    </cfRule>
    <cfRule type="cellIs" dxfId="994" priority="21" operator="equal">
      <formula>2</formula>
    </cfRule>
    <cfRule type="cellIs" dxfId="993" priority="22" operator="equal">
      <formula>3</formula>
    </cfRule>
    <cfRule type="cellIs" dxfId="992" priority="23" operator="equal">
      <formula>4</formula>
    </cfRule>
    <cfRule type="cellIs" dxfId="991" priority="24" operator="equal">
      <formula>5</formula>
    </cfRule>
    <cfRule type="cellIs" dxfId="990" priority="25" operator="equal">
      <formula>6</formula>
    </cfRule>
    <cfRule type="cellIs" dxfId="989" priority="26" operator="equal">
      <formula>7</formula>
    </cfRule>
    <cfRule type="cellIs" dxfId="988" priority="27" operator="equal">
      <formula>8</formula>
    </cfRule>
    <cfRule type="cellIs" dxfId="987" priority="28" operator="equal">
      <formula>9</formula>
    </cfRule>
    <cfRule type="cellIs" dxfId="986" priority="29" operator="equal">
      <formula>10</formula>
    </cfRule>
    <cfRule type="cellIs" dxfId="985" priority="30" operator="equal">
      <formula>11</formula>
    </cfRule>
    <cfRule type="cellIs" dxfId="984" priority="31" operator="equal">
      <formula>12</formula>
    </cfRule>
  </conditionalFormatting>
  <conditionalFormatting sqref="L4:L34">
    <cfRule type="cellIs" dxfId="983" priority="18" operator="greaterThan">
      <formula>0</formula>
    </cfRule>
    <cfRule type="expression" dxfId="982" priority="19">
      <formula>$F4&gt;0</formula>
    </cfRule>
  </conditionalFormatting>
  <conditionalFormatting sqref="F4:F7 F10:F34">
    <cfRule type="cellIs" dxfId="981" priority="16" operator="greaterThan">
      <formula>0</formula>
    </cfRule>
    <cfRule type="expression" dxfId="980" priority="17">
      <formula>$L4&gt;0</formula>
    </cfRule>
  </conditionalFormatting>
  <conditionalFormatting sqref="J4:J34">
    <cfRule type="cellIs" dxfId="979" priority="14" operator="greaterThan">
      <formula>0</formula>
    </cfRule>
    <cfRule type="expression" dxfId="978" priority="15">
      <formula>$I4&gt;0</formula>
    </cfRule>
  </conditionalFormatting>
  <conditionalFormatting sqref="I4:I34">
    <cfRule type="cellIs" dxfId="977" priority="12" operator="greaterThan">
      <formula>0</formula>
    </cfRule>
    <cfRule type="expression" dxfId="976" priority="13">
      <formula>$J4&gt;0</formula>
    </cfRule>
  </conditionalFormatting>
  <conditionalFormatting sqref="G4:G34">
    <cfRule type="cellIs" dxfId="975" priority="10" operator="greaterThan">
      <formula>0</formula>
    </cfRule>
    <cfRule type="expression" dxfId="974" priority="11">
      <formula>$H4&gt;0</formula>
    </cfRule>
  </conditionalFormatting>
  <conditionalFormatting sqref="H4:H34">
    <cfRule type="cellIs" dxfId="973" priority="8" operator="greaterThan">
      <formula>0</formula>
    </cfRule>
    <cfRule type="expression" dxfId="972" priority="9">
      <formula>$G4&gt;0</formula>
    </cfRule>
  </conditionalFormatting>
  <conditionalFormatting sqref="F9">
    <cfRule type="cellIs" dxfId="971" priority="32" operator="greaterThan">
      <formula>0</formula>
    </cfRule>
    <cfRule type="expression" dxfId="970" priority="33">
      <formula>$L8&gt;0</formula>
    </cfRule>
  </conditionalFormatting>
  <conditionalFormatting sqref="D32:E34">
    <cfRule type="expression" dxfId="969" priority="3">
      <formula>$B$4=$E$34</formula>
    </cfRule>
  </conditionalFormatting>
  <conditionalFormatting sqref="D32:E33">
    <cfRule type="expression" dxfId="968" priority="2">
      <formula>$B$4=$E$33</formula>
    </cfRule>
  </conditionalFormatting>
  <conditionalFormatting sqref="D32:E32">
    <cfRule type="expression" dxfId="967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1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0" zoomScale="105" zoomScaleNormal="105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44620</v>
      </c>
      <c r="W2" s="55"/>
    </row>
    <row r="3" spans="1:24" ht="41.45" customHeight="1" x14ac:dyDescent="0.25">
      <c r="A3" s="1"/>
      <c r="B3" s="51">
        <v>2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44593</v>
      </c>
      <c r="W3" s="55"/>
    </row>
    <row r="4" spans="1:24" ht="15.75" x14ac:dyDescent="0.25">
      <c r="A4" s="1"/>
      <c r="B4" s="69">
        <f>$V$2</f>
        <v>44620</v>
      </c>
      <c r="C4" s="2"/>
      <c r="D4" s="13">
        <v>1</v>
      </c>
      <c r="E4" s="14">
        <f t="shared" ref="E4:E34" si="0">DATE($B$1,$B$3,D4)</f>
        <v>44593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20</v>
      </c>
      <c r="C5" s="2"/>
      <c r="D5" s="13">
        <v>2</v>
      </c>
      <c r="E5" s="14">
        <f t="shared" si="0"/>
        <v>44594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44595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44596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44597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44598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44599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44600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44601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44602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44603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44604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44605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44606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44607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44608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44609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44610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44611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44612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44613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44614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44615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44616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44617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44618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44619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44620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44621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44622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44623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44592</v>
      </c>
      <c r="R36" s="35">
        <f>Januar!R37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912" priority="16" operator="equal">
      <formula>1</formula>
    </cfRule>
    <cfRule type="cellIs" dxfId="911" priority="17" operator="equal">
      <formula>2</formula>
    </cfRule>
    <cfRule type="cellIs" dxfId="910" priority="18" operator="equal">
      <formula>3</formula>
    </cfRule>
    <cfRule type="cellIs" dxfId="909" priority="19" operator="equal">
      <formula>4</formula>
    </cfRule>
    <cfRule type="cellIs" dxfId="908" priority="20" operator="equal">
      <formula>5</formula>
    </cfRule>
    <cfRule type="cellIs" dxfId="907" priority="21" operator="equal">
      <formula>6</formula>
    </cfRule>
    <cfRule type="cellIs" dxfId="906" priority="22" operator="equal">
      <formula>7</formula>
    </cfRule>
    <cfRule type="cellIs" dxfId="905" priority="23" operator="equal">
      <formula>8</formula>
    </cfRule>
    <cfRule type="cellIs" dxfId="904" priority="24" operator="equal">
      <formula>9</formula>
    </cfRule>
    <cfRule type="cellIs" dxfId="903" priority="25" operator="equal">
      <formula>10</formula>
    </cfRule>
    <cfRule type="cellIs" dxfId="902" priority="26" operator="equal">
      <formula>11</formula>
    </cfRule>
    <cfRule type="cellIs" dxfId="901" priority="27" operator="equal">
      <formula>12</formula>
    </cfRule>
  </conditionalFormatting>
  <conditionalFormatting sqref="L4:L34">
    <cfRule type="cellIs" dxfId="900" priority="14" operator="greaterThan">
      <formula>0</formula>
    </cfRule>
    <cfRule type="expression" dxfId="899" priority="15">
      <formula>$F4&gt;0</formula>
    </cfRule>
  </conditionalFormatting>
  <conditionalFormatting sqref="F4:F7 F10:F34">
    <cfRule type="cellIs" dxfId="898" priority="12" operator="greaterThan">
      <formula>0</formula>
    </cfRule>
    <cfRule type="expression" dxfId="897" priority="13">
      <formula>$L4&gt;0</formula>
    </cfRule>
  </conditionalFormatting>
  <conditionalFormatting sqref="J4:J34">
    <cfRule type="cellIs" dxfId="896" priority="10" operator="greaterThan">
      <formula>0</formula>
    </cfRule>
    <cfRule type="expression" dxfId="895" priority="11">
      <formula>$I4&gt;0</formula>
    </cfRule>
  </conditionalFormatting>
  <conditionalFormatting sqref="I4:I34">
    <cfRule type="cellIs" dxfId="894" priority="8" operator="greaterThan">
      <formula>0</formula>
    </cfRule>
    <cfRule type="expression" dxfId="893" priority="9">
      <formula>$J4&gt;0</formula>
    </cfRule>
  </conditionalFormatting>
  <conditionalFormatting sqref="G4:G34">
    <cfRule type="cellIs" dxfId="892" priority="6" operator="greaterThan">
      <formula>0</formula>
    </cfRule>
    <cfRule type="expression" dxfId="891" priority="7">
      <formula>$H4&gt;0</formula>
    </cfRule>
  </conditionalFormatting>
  <conditionalFormatting sqref="H4:H34">
    <cfRule type="cellIs" dxfId="890" priority="4" operator="greaterThan">
      <formula>0</formula>
    </cfRule>
    <cfRule type="expression" dxfId="889" priority="5">
      <formula>$G4&gt;0</formula>
    </cfRule>
  </conditionalFormatting>
  <conditionalFormatting sqref="F9">
    <cfRule type="cellIs" dxfId="888" priority="28" operator="greaterThan">
      <formula>0</formula>
    </cfRule>
    <cfRule type="expression" dxfId="887" priority="29">
      <formula>$L8&gt;0</formula>
    </cfRule>
  </conditionalFormatting>
  <conditionalFormatting sqref="D32:E34">
    <cfRule type="expression" dxfId="886" priority="3">
      <formula>$B$4=$E$34</formula>
    </cfRule>
  </conditionalFormatting>
  <conditionalFormatting sqref="D32:E33">
    <cfRule type="expression" dxfId="885" priority="2">
      <formula>$B$4=$E$33</formula>
    </cfRule>
  </conditionalFormatting>
  <conditionalFormatting sqref="D32:E32">
    <cfRule type="expression" dxfId="884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B13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44651</v>
      </c>
      <c r="W2" s="55"/>
    </row>
    <row r="3" spans="1:24" ht="41.45" customHeight="1" x14ac:dyDescent="0.25">
      <c r="A3" s="1"/>
      <c r="B3" s="51">
        <v>3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44621</v>
      </c>
      <c r="W3" s="55"/>
    </row>
    <row r="4" spans="1:24" ht="15.75" x14ac:dyDescent="0.25">
      <c r="A4" s="1"/>
      <c r="B4" s="69">
        <f>$V$2</f>
        <v>44651</v>
      </c>
      <c r="C4" s="2"/>
      <c r="D4" s="13">
        <v>1</v>
      </c>
      <c r="E4" s="14">
        <f t="shared" ref="E4:E34" si="0">DATE($B$1,$B$3,D4)</f>
        <v>44621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23</v>
      </c>
      <c r="C5" s="2"/>
      <c r="D5" s="13">
        <v>2</v>
      </c>
      <c r="E5" s="14">
        <f t="shared" si="0"/>
        <v>44622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44623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44624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44625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44626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44627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44628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44629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44630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44631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44632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44633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44634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44635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44636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44637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44638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44639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44640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44641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44642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44643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44644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44645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44646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44647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44648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44649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44650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44651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44620</v>
      </c>
      <c r="R36" s="35">
        <f>Februar!R37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829" priority="16" operator="equal">
      <formula>1</formula>
    </cfRule>
    <cfRule type="cellIs" dxfId="828" priority="17" operator="equal">
      <formula>2</formula>
    </cfRule>
    <cfRule type="cellIs" dxfId="827" priority="18" operator="equal">
      <formula>3</formula>
    </cfRule>
    <cfRule type="cellIs" dxfId="826" priority="19" operator="equal">
      <formula>4</formula>
    </cfRule>
    <cfRule type="cellIs" dxfId="825" priority="20" operator="equal">
      <formula>5</formula>
    </cfRule>
    <cfRule type="cellIs" dxfId="824" priority="21" operator="equal">
      <formula>6</formula>
    </cfRule>
    <cfRule type="cellIs" dxfId="823" priority="22" operator="equal">
      <formula>7</formula>
    </cfRule>
    <cfRule type="cellIs" dxfId="822" priority="23" operator="equal">
      <formula>8</formula>
    </cfRule>
    <cfRule type="cellIs" dxfId="821" priority="24" operator="equal">
      <formula>9</formula>
    </cfRule>
    <cfRule type="cellIs" dxfId="820" priority="25" operator="equal">
      <formula>10</formula>
    </cfRule>
    <cfRule type="cellIs" dxfId="819" priority="26" operator="equal">
      <formula>11</formula>
    </cfRule>
    <cfRule type="cellIs" dxfId="818" priority="27" operator="equal">
      <formula>12</formula>
    </cfRule>
  </conditionalFormatting>
  <conditionalFormatting sqref="L4:L34">
    <cfRule type="cellIs" dxfId="817" priority="14" operator="greaterThan">
      <formula>0</formula>
    </cfRule>
    <cfRule type="expression" dxfId="816" priority="15">
      <formula>$F4&gt;0</formula>
    </cfRule>
  </conditionalFormatting>
  <conditionalFormatting sqref="F4:F7 F10:F34">
    <cfRule type="cellIs" dxfId="815" priority="12" operator="greaterThan">
      <formula>0</formula>
    </cfRule>
    <cfRule type="expression" dxfId="814" priority="13">
      <formula>$L4&gt;0</formula>
    </cfRule>
  </conditionalFormatting>
  <conditionalFormatting sqref="J4:J34">
    <cfRule type="cellIs" dxfId="813" priority="10" operator="greaterThan">
      <formula>0</formula>
    </cfRule>
    <cfRule type="expression" dxfId="812" priority="11">
      <formula>$I4&gt;0</formula>
    </cfRule>
  </conditionalFormatting>
  <conditionalFormatting sqref="I4:I34">
    <cfRule type="cellIs" dxfId="811" priority="8" operator="greaterThan">
      <formula>0</formula>
    </cfRule>
    <cfRule type="expression" dxfId="810" priority="9">
      <formula>$J4&gt;0</formula>
    </cfRule>
  </conditionalFormatting>
  <conditionalFormatting sqref="G4:G34">
    <cfRule type="cellIs" dxfId="809" priority="6" operator="greaterThan">
      <formula>0</formula>
    </cfRule>
    <cfRule type="expression" dxfId="808" priority="7">
      <formula>$H4&gt;0</formula>
    </cfRule>
  </conditionalFormatting>
  <conditionalFormatting sqref="H4:H34">
    <cfRule type="cellIs" dxfId="807" priority="4" operator="greaterThan">
      <formula>0</formula>
    </cfRule>
    <cfRule type="expression" dxfId="806" priority="5">
      <formula>$G4&gt;0</formula>
    </cfRule>
  </conditionalFormatting>
  <conditionalFormatting sqref="F9">
    <cfRule type="cellIs" dxfId="805" priority="28" operator="greaterThan">
      <formula>0</formula>
    </cfRule>
    <cfRule type="expression" dxfId="804" priority="29">
      <formula>$L8&gt;0</formula>
    </cfRule>
  </conditionalFormatting>
  <conditionalFormatting sqref="D32:E34">
    <cfRule type="expression" dxfId="803" priority="3">
      <formula>$B$4=$E$34</formula>
    </cfRule>
  </conditionalFormatting>
  <conditionalFormatting sqref="D32:E33">
    <cfRule type="expression" dxfId="802" priority="2">
      <formula>$B$4=$E$33</formula>
    </cfRule>
  </conditionalFormatting>
  <conditionalFormatting sqref="D32:E32">
    <cfRule type="expression" dxfId="801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3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44681</v>
      </c>
      <c r="W2" s="55"/>
    </row>
    <row r="3" spans="1:24" ht="41.45" customHeight="1" x14ac:dyDescent="0.25">
      <c r="A3" s="1"/>
      <c r="B3" s="51">
        <v>4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44652</v>
      </c>
      <c r="W3" s="55"/>
    </row>
    <row r="4" spans="1:24" ht="15.75" x14ac:dyDescent="0.25">
      <c r="A4" s="1"/>
      <c r="B4" s="69">
        <f>$V$2</f>
        <v>44681</v>
      </c>
      <c r="C4" s="2"/>
      <c r="D4" s="13">
        <v>1</v>
      </c>
      <c r="E4" s="14">
        <f t="shared" ref="E4:E34" si="0">DATE($B$1,$B$3,D4)</f>
        <v>44652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21</v>
      </c>
      <c r="C5" s="2"/>
      <c r="D5" s="13">
        <v>2</v>
      </c>
      <c r="E5" s="14">
        <f t="shared" si="0"/>
        <v>44653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44654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44655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44656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44657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44658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44659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44660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44661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44662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44663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44664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44665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44666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44667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44668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44669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44670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44671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44672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44673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44674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44675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44676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44677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44678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44679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44680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44681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44682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44651</v>
      </c>
      <c r="R36" s="35">
        <f>März!R37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746" priority="16" operator="equal">
      <formula>1</formula>
    </cfRule>
    <cfRule type="cellIs" dxfId="745" priority="17" operator="equal">
      <formula>2</formula>
    </cfRule>
    <cfRule type="cellIs" dxfId="744" priority="18" operator="equal">
      <formula>3</formula>
    </cfRule>
    <cfRule type="cellIs" dxfId="743" priority="19" operator="equal">
      <formula>4</formula>
    </cfRule>
    <cfRule type="cellIs" dxfId="742" priority="20" operator="equal">
      <formula>5</formula>
    </cfRule>
    <cfRule type="cellIs" dxfId="741" priority="21" operator="equal">
      <formula>6</formula>
    </cfRule>
    <cfRule type="cellIs" dxfId="740" priority="22" operator="equal">
      <formula>7</formula>
    </cfRule>
    <cfRule type="cellIs" dxfId="739" priority="23" operator="equal">
      <formula>8</formula>
    </cfRule>
    <cfRule type="cellIs" dxfId="738" priority="24" operator="equal">
      <formula>9</formula>
    </cfRule>
    <cfRule type="cellIs" dxfId="737" priority="25" operator="equal">
      <formula>10</formula>
    </cfRule>
    <cfRule type="cellIs" dxfId="736" priority="26" operator="equal">
      <formula>11</formula>
    </cfRule>
    <cfRule type="cellIs" dxfId="735" priority="27" operator="equal">
      <formula>12</formula>
    </cfRule>
  </conditionalFormatting>
  <conditionalFormatting sqref="L4:L34">
    <cfRule type="cellIs" dxfId="734" priority="14" operator="greaterThan">
      <formula>0</formula>
    </cfRule>
    <cfRule type="expression" dxfId="733" priority="15">
      <formula>$F4&gt;0</formula>
    </cfRule>
  </conditionalFormatting>
  <conditionalFormatting sqref="F4:F7 F10:F34">
    <cfRule type="cellIs" dxfId="732" priority="12" operator="greaterThan">
      <formula>0</formula>
    </cfRule>
    <cfRule type="expression" dxfId="731" priority="13">
      <formula>$L4&gt;0</formula>
    </cfRule>
  </conditionalFormatting>
  <conditionalFormatting sqref="J4:J34">
    <cfRule type="cellIs" dxfId="730" priority="10" operator="greaterThan">
      <formula>0</formula>
    </cfRule>
    <cfRule type="expression" dxfId="729" priority="11">
      <formula>$I4&gt;0</formula>
    </cfRule>
  </conditionalFormatting>
  <conditionalFormatting sqref="I4:I34">
    <cfRule type="cellIs" dxfId="728" priority="8" operator="greaterThan">
      <formula>0</formula>
    </cfRule>
    <cfRule type="expression" dxfId="727" priority="9">
      <formula>$J4&gt;0</formula>
    </cfRule>
  </conditionalFormatting>
  <conditionalFormatting sqref="G4:G34">
    <cfRule type="cellIs" dxfId="726" priority="6" operator="greaterThan">
      <formula>0</formula>
    </cfRule>
    <cfRule type="expression" dxfId="725" priority="7">
      <formula>$H4&gt;0</formula>
    </cfRule>
  </conditionalFormatting>
  <conditionalFormatting sqref="H4:H34">
    <cfRule type="cellIs" dxfId="724" priority="4" operator="greaterThan">
      <formula>0</formula>
    </cfRule>
    <cfRule type="expression" dxfId="723" priority="5">
      <formula>$G4&gt;0</formula>
    </cfRule>
  </conditionalFormatting>
  <conditionalFormatting sqref="F9">
    <cfRule type="cellIs" dxfId="722" priority="28" operator="greaterThan">
      <formula>0</formula>
    </cfRule>
    <cfRule type="expression" dxfId="721" priority="29">
      <formula>$L8&gt;0</formula>
    </cfRule>
  </conditionalFormatting>
  <conditionalFormatting sqref="D32:E34">
    <cfRule type="expression" dxfId="720" priority="3">
      <formula>$B$4=$E$34</formula>
    </cfRule>
  </conditionalFormatting>
  <conditionalFormatting sqref="D32:E33">
    <cfRule type="expression" dxfId="719" priority="2">
      <formula>$B$4=$E$33</formula>
    </cfRule>
  </conditionalFormatting>
  <conditionalFormatting sqref="D32:E32">
    <cfRule type="expression" dxfId="718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0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hidden="1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44712</v>
      </c>
      <c r="W2" s="55"/>
    </row>
    <row r="3" spans="1:24" ht="41.45" customHeight="1" x14ac:dyDescent="0.25">
      <c r="A3" s="1"/>
      <c r="B3" s="51">
        <v>5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44682</v>
      </c>
      <c r="W3" s="55"/>
    </row>
    <row r="4" spans="1:24" ht="15.75" x14ac:dyDescent="0.25">
      <c r="A4" s="1"/>
      <c r="B4" s="69">
        <f>$V$2</f>
        <v>44712</v>
      </c>
      <c r="C4" s="2"/>
      <c r="D4" s="13">
        <v>1</v>
      </c>
      <c r="E4" s="14">
        <f t="shared" ref="E4:E34" si="0">DATE($B$1,$B$3,D4)</f>
        <v>44682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IF(L4=0,"",IF(N4=0,B19,N4-M4))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22</v>
      </c>
      <c r="C5" s="2"/>
      <c r="D5" s="13">
        <v>2</v>
      </c>
      <c r="E5" s="14">
        <f t="shared" si="0"/>
        <v>44683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44684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44685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44686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44687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44688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44689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44690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44691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44692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44693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44694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44695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44696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44697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44698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44699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44700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44701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44702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44703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44704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44705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44706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44707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44708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44709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44710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44711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44712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44681</v>
      </c>
      <c r="R36" s="35">
        <f>April!R37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663" priority="16" operator="equal">
      <formula>1</formula>
    </cfRule>
    <cfRule type="cellIs" dxfId="662" priority="17" operator="equal">
      <formula>2</formula>
    </cfRule>
    <cfRule type="cellIs" dxfId="661" priority="18" operator="equal">
      <formula>3</formula>
    </cfRule>
    <cfRule type="cellIs" dxfId="660" priority="19" operator="equal">
      <formula>4</formula>
    </cfRule>
    <cfRule type="cellIs" dxfId="659" priority="20" operator="equal">
      <formula>5</formula>
    </cfRule>
    <cfRule type="cellIs" dxfId="658" priority="21" operator="equal">
      <formula>6</formula>
    </cfRule>
    <cfRule type="cellIs" dxfId="657" priority="22" operator="equal">
      <formula>7</formula>
    </cfRule>
    <cfRule type="cellIs" dxfId="656" priority="23" operator="equal">
      <formula>8</formula>
    </cfRule>
    <cfRule type="cellIs" dxfId="655" priority="24" operator="equal">
      <formula>9</formula>
    </cfRule>
    <cfRule type="cellIs" dxfId="654" priority="25" operator="equal">
      <formula>10</formula>
    </cfRule>
    <cfRule type="cellIs" dxfId="653" priority="26" operator="equal">
      <formula>11</formula>
    </cfRule>
    <cfRule type="cellIs" dxfId="652" priority="27" operator="equal">
      <formula>12</formula>
    </cfRule>
  </conditionalFormatting>
  <conditionalFormatting sqref="L4:L34">
    <cfRule type="cellIs" dxfId="651" priority="14" operator="greaterThan">
      <formula>0</formula>
    </cfRule>
    <cfRule type="expression" dxfId="650" priority="15">
      <formula>$F4&gt;0</formula>
    </cfRule>
  </conditionalFormatting>
  <conditionalFormatting sqref="F4:F7 F10:F34">
    <cfRule type="cellIs" dxfId="649" priority="12" operator="greaterThan">
      <formula>0</formula>
    </cfRule>
    <cfRule type="expression" dxfId="648" priority="13">
      <formula>$L4&gt;0</formula>
    </cfRule>
  </conditionalFormatting>
  <conditionalFormatting sqref="J4:J34">
    <cfRule type="cellIs" dxfId="647" priority="10" operator="greaterThan">
      <formula>0</formula>
    </cfRule>
    <cfRule type="expression" dxfId="646" priority="11">
      <formula>$I4&gt;0</formula>
    </cfRule>
  </conditionalFormatting>
  <conditionalFormatting sqref="I4:I34">
    <cfRule type="cellIs" dxfId="645" priority="8" operator="greaterThan">
      <formula>0</formula>
    </cfRule>
    <cfRule type="expression" dxfId="644" priority="9">
      <formula>$J4&gt;0</formula>
    </cfRule>
  </conditionalFormatting>
  <conditionalFormatting sqref="G4:G34">
    <cfRule type="cellIs" dxfId="643" priority="6" operator="greaterThan">
      <formula>0</formula>
    </cfRule>
    <cfRule type="expression" dxfId="642" priority="7">
      <formula>$H4&gt;0</formula>
    </cfRule>
  </conditionalFormatting>
  <conditionalFormatting sqref="H4:H34">
    <cfRule type="cellIs" dxfId="641" priority="4" operator="greaterThan">
      <formula>0</formula>
    </cfRule>
    <cfRule type="expression" dxfId="640" priority="5">
      <formula>$G4&gt;0</formula>
    </cfRule>
  </conditionalFormatting>
  <conditionalFormatting sqref="F9">
    <cfRule type="cellIs" dxfId="639" priority="28" operator="greaterThan">
      <formula>0</formula>
    </cfRule>
    <cfRule type="expression" dxfId="638" priority="29">
      <formula>$L8&gt;0</formula>
    </cfRule>
  </conditionalFormatting>
  <conditionalFormatting sqref="D32:E34">
    <cfRule type="expression" dxfId="637" priority="3">
      <formula>$B$4=$E$34</formula>
    </cfRule>
  </conditionalFormatting>
  <conditionalFormatting sqref="D32:E33">
    <cfRule type="expression" dxfId="636" priority="2">
      <formula>$B$4=$E$33</formula>
    </cfRule>
  </conditionalFormatting>
  <conditionalFormatting sqref="D32:E32">
    <cfRule type="expression" dxfId="635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B13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44742</v>
      </c>
      <c r="W2" s="55"/>
    </row>
    <row r="3" spans="1:24" ht="41.45" customHeight="1" x14ac:dyDescent="0.25">
      <c r="A3" s="1"/>
      <c r="B3" s="51">
        <v>6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44713</v>
      </c>
      <c r="W3" s="55"/>
    </row>
    <row r="4" spans="1:24" ht="15.75" x14ac:dyDescent="0.25">
      <c r="A4" s="1"/>
      <c r="B4" s="69">
        <f>$V$2</f>
        <v>44742</v>
      </c>
      <c r="C4" s="2"/>
      <c r="D4" s="13">
        <v>1</v>
      </c>
      <c r="E4" s="14">
        <f t="shared" ref="E4:E34" si="0">DATE($B$1,$B$3,D4)</f>
        <v>44713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22</v>
      </c>
      <c r="C5" s="2"/>
      <c r="D5" s="13">
        <v>2</v>
      </c>
      <c r="E5" s="14">
        <f t="shared" si="0"/>
        <v>44714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44715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44716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44717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44718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44719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44720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44721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44722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44723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44724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44725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44726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44727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44728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44729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44730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44731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44732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44733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44734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44735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44736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44737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44738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44739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44740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44741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44742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44743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44712</v>
      </c>
      <c r="R36" s="35">
        <f>Mai!R37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580" priority="16" operator="equal">
      <formula>1</formula>
    </cfRule>
    <cfRule type="cellIs" dxfId="579" priority="17" operator="equal">
      <formula>2</formula>
    </cfRule>
    <cfRule type="cellIs" dxfId="578" priority="18" operator="equal">
      <formula>3</formula>
    </cfRule>
    <cfRule type="cellIs" dxfId="577" priority="19" operator="equal">
      <formula>4</formula>
    </cfRule>
    <cfRule type="cellIs" dxfId="576" priority="20" operator="equal">
      <formula>5</formula>
    </cfRule>
    <cfRule type="cellIs" dxfId="575" priority="21" operator="equal">
      <formula>6</formula>
    </cfRule>
    <cfRule type="cellIs" dxfId="574" priority="22" operator="equal">
      <formula>7</formula>
    </cfRule>
    <cfRule type="cellIs" dxfId="573" priority="23" operator="equal">
      <formula>8</formula>
    </cfRule>
    <cfRule type="cellIs" dxfId="572" priority="24" operator="equal">
      <formula>9</formula>
    </cfRule>
    <cfRule type="cellIs" dxfId="571" priority="25" operator="equal">
      <formula>10</formula>
    </cfRule>
    <cfRule type="cellIs" dxfId="570" priority="26" operator="equal">
      <formula>11</formula>
    </cfRule>
    <cfRule type="cellIs" dxfId="569" priority="27" operator="equal">
      <formula>12</formula>
    </cfRule>
  </conditionalFormatting>
  <conditionalFormatting sqref="L4:L34">
    <cfRule type="cellIs" dxfId="568" priority="14" operator="greaterThan">
      <formula>0</formula>
    </cfRule>
    <cfRule type="expression" dxfId="567" priority="15">
      <formula>$F4&gt;0</formula>
    </cfRule>
  </conditionalFormatting>
  <conditionalFormatting sqref="F4:F7 F10:F34">
    <cfRule type="cellIs" dxfId="566" priority="12" operator="greaterThan">
      <formula>0</formula>
    </cfRule>
    <cfRule type="expression" dxfId="565" priority="13">
      <formula>$L4&gt;0</formula>
    </cfRule>
  </conditionalFormatting>
  <conditionalFormatting sqref="J4:J34">
    <cfRule type="cellIs" dxfId="564" priority="10" operator="greaterThan">
      <formula>0</formula>
    </cfRule>
    <cfRule type="expression" dxfId="563" priority="11">
      <formula>$I4&gt;0</formula>
    </cfRule>
  </conditionalFormatting>
  <conditionalFormatting sqref="I4:I34">
    <cfRule type="cellIs" dxfId="562" priority="8" operator="greaterThan">
      <formula>0</formula>
    </cfRule>
    <cfRule type="expression" dxfId="561" priority="9">
      <formula>$J4&gt;0</formula>
    </cfRule>
  </conditionalFormatting>
  <conditionalFormatting sqref="G4:G34">
    <cfRule type="cellIs" dxfId="560" priority="6" operator="greaterThan">
      <formula>0</formula>
    </cfRule>
    <cfRule type="expression" dxfId="559" priority="7">
      <formula>$H4&gt;0</formula>
    </cfRule>
  </conditionalFormatting>
  <conditionalFormatting sqref="H4:H34">
    <cfRule type="cellIs" dxfId="558" priority="4" operator="greaterThan">
      <formula>0</formula>
    </cfRule>
    <cfRule type="expression" dxfId="557" priority="5">
      <formula>$G4&gt;0</formula>
    </cfRule>
  </conditionalFormatting>
  <conditionalFormatting sqref="F9">
    <cfRule type="cellIs" dxfId="556" priority="28" operator="greaterThan">
      <formula>0</formula>
    </cfRule>
    <cfRule type="expression" dxfId="555" priority="29">
      <formula>$L8&gt;0</formula>
    </cfRule>
  </conditionalFormatting>
  <conditionalFormatting sqref="D32:E34">
    <cfRule type="expression" dxfId="554" priority="3">
      <formula>$B$4=$E$34</formula>
    </cfRule>
  </conditionalFormatting>
  <conditionalFormatting sqref="D32:E33">
    <cfRule type="expression" dxfId="553" priority="2">
      <formula>$B$4=$E$33</formula>
    </cfRule>
  </conditionalFormatting>
  <conditionalFormatting sqref="D32:E32">
    <cfRule type="expression" dxfId="552" priority="1">
      <formula>$B$4=$E$32</formula>
    </cfRule>
  </conditionalFormatting>
  <dataValidations count="6"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type="list" allowBlank="1" showInputMessage="1" showErrorMessage="1" sqref="B3">
      <formula1>"1, 2, 3, 4, 5, 6, 7, 8, 9, 10, 11, 12"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T4:T34">
      <formula1>"Krank, Urlaub"</formula1>
    </dataValidation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showGridLines="0" topLeftCell="A16" workbookViewId="0">
      <selection activeCell="F4" sqref="F4"/>
    </sheetView>
  </sheetViews>
  <sheetFormatPr baseColWidth="10" defaultColWidth="11" defaultRowHeight="15" x14ac:dyDescent="0.25"/>
  <cols>
    <col min="1" max="1" width="1.140625" style="4" customWidth="1"/>
    <col min="2" max="2" width="21.85546875" style="4" customWidth="1"/>
    <col min="3" max="3" width="1" style="4" customWidth="1"/>
    <col min="4" max="4" width="5" style="4" customWidth="1"/>
    <col min="5" max="5" width="4.28515625" style="4" customWidth="1"/>
    <col min="6" max="7" width="12.85546875" style="4" bestFit="1" customWidth="1"/>
    <col min="8" max="11" width="11" style="4"/>
    <col min="12" max="12" width="11.140625" style="4" customWidth="1"/>
    <col min="13" max="15" width="11" style="4" customWidth="1"/>
    <col min="16" max="18" width="11" style="4"/>
    <col min="19" max="19" width="23.5703125" style="4" customWidth="1"/>
    <col min="20" max="20" width="7.28515625" style="45" customWidth="1"/>
    <col min="21" max="21" width="11" style="4"/>
    <col min="22" max="22" width="12" style="59" hidden="1" customWidth="1"/>
    <col min="23" max="23" width="8.85546875" style="59" hidden="1" customWidth="1"/>
    <col min="24" max="16384" width="11" style="4"/>
  </cols>
  <sheetData>
    <row r="1" spans="1:24" ht="45" customHeight="1" x14ac:dyDescent="0.25">
      <c r="A1" s="1"/>
      <c r="B1" s="99">
        <f>ÜBERSICHT!D4</f>
        <v>2022</v>
      </c>
      <c r="C1" s="2"/>
      <c r="D1" s="71" t="s">
        <v>0</v>
      </c>
      <c r="E1" s="3"/>
      <c r="F1" s="3"/>
      <c r="G1" s="3"/>
      <c r="H1" s="3"/>
      <c r="V1" s="54" t="s">
        <v>1</v>
      </c>
      <c r="W1" s="54"/>
    </row>
    <row r="2" spans="1:24" ht="21" customHeight="1" x14ac:dyDescent="0.25">
      <c r="A2" s="1"/>
      <c r="B2" s="99"/>
      <c r="C2" s="2"/>
      <c r="D2" s="5"/>
      <c r="E2" s="5"/>
      <c r="F2" s="6" t="s">
        <v>2</v>
      </c>
      <c r="G2" s="100" t="s">
        <v>3</v>
      </c>
      <c r="H2" s="101"/>
      <c r="I2" s="101"/>
      <c r="J2" s="101"/>
      <c r="K2" s="101"/>
      <c r="L2" s="7" t="s">
        <v>4</v>
      </c>
      <c r="M2" s="100" t="s">
        <v>5</v>
      </c>
      <c r="N2" s="101"/>
      <c r="O2" s="101"/>
      <c r="P2" s="101"/>
      <c r="Q2" s="101"/>
      <c r="R2" s="102"/>
      <c r="S2" s="100" t="s">
        <v>6</v>
      </c>
      <c r="T2" s="101"/>
      <c r="V2" s="55">
        <f>EOMONTH(V3,0)</f>
        <v>44773</v>
      </c>
      <c r="W2" s="55"/>
    </row>
    <row r="3" spans="1:24" ht="41.45" customHeight="1" x14ac:dyDescent="0.25">
      <c r="A3" s="1"/>
      <c r="B3" s="51">
        <v>7</v>
      </c>
      <c r="C3" s="2"/>
      <c r="D3" s="103" t="s">
        <v>7</v>
      </c>
      <c r="E3" s="104"/>
      <c r="F3" s="8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8" t="s">
        <v>14</v>
      </c>
      <c r="M3" s="9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1"/>
      <c r="T3" s="10" t="s">
        <v>35</v>
      </c>
      <c r="V3" s="55">
        <f>DATE(B1,B3,D4)</f>
        <v>44743</v>
      </c>
      <c r="W3" s="55"/>
    </row>
    <row r="4" spans="1:24" ht="15.75" x14ac:dyDescent="0.25">
      <c r="A4" s="1"/>
      <c r="B4" s="69">
        <f>$V$2</f>
        <v>44773</v>
      </c>
      <c r="C4" s="2"/>
      <c r="D4" s="13">
        <v>1</v>
      </c>
      <c r="E4" s="14">
        <f t="shared" ref="E4:E34" si="0">DATE($B$1,$B$3,D4)</f>
        <v>44743</v>
      </c>
      <c r="F4" s="49"/>
      <c r="G4" s="50"/>
      <c r="H4" s="50"/>
      <c r="I4" s="50"/>
      <c r="J4" s="50"/>
      <c r="K4" s="16" t="str">
        <f t="shared" ref="K4:K34" si="1">IF(F4=0,"",IF((H4-G4)+(J4-I4)&gt;$B$22,(H4-G4)+(J4-I4),$B$22))</f>
        <v/>
      </c>
      <c r="L4" s="49"/>
      <c r="M4" s="15"/>
      <c r="N4" s="15"/>
      <c r="O4" s="16" t="str">
        <f t="shared" ref="O4:O34" si="2">IF(L4=0,"",IF(N4=0,$B$19,N4-M4))</f>
        <v/>
      </c>
      <c r="P4" s="16" t="str">
        <f t="shared" ref="P4:P34" si="3">IF(L4=0,"",L4-F4)</f>
        <v/>
      </c>
      <c r="Q4" s="16" t="str">
        <f t="shared" ref="Q4:Q34" si="4">IF(L4=0,"",IF((H4-G4)+K4&gt;0,P4-K4,P4))</f>
        <v/>
      </c>
      <c r="R4" s="17" t="str">
        <f>V4</f>
        <v/>
      </c>
      <c r="S4" s="18"/>
      <c r="T4" s="53"/>
      <c r="U4" s="47"/>
      <c r="V4" s="56" t="str">
        <f>IF(L4=0,"",Q4-O4)</f>
        <v/>
      </c>
      <c r="W4" s="56" t="str">
        <f>IF(L4&gt;0,"Dienst","-")</f>
        <v>-</v>
      </c>
    </row>
    <row r="5" spans="1:24" ht="17.25" x14ac:dyDescent="0.3">
      <c r="A5" s="1"/>
      <c r="B5" s="70">
        <f>NETWORKDAYS($V$3,$V$2)</f>
        <v>21</v>
      </c>
      <c r="C5" s="2"/>
      <c r="D5" s="13">
        <v>2</v>
      </c>
      <c r="E5" s="14">
        <f t="shared" si="0"/>
        <v>44744</v>
      </c>
      <c r="F5" s="49"/>
      <c r="G5" s="50"/>
      <c r="H5" s="50"/>
      <c r="I5" s="50"/>
      <c r="J5" s="50"/>
      <c r="K5" s="16" t="str">
        <f t="shared" si="1"/>
        <v/>
      </c>
      <c r="L5" s="49"/>
      <c r="M5" s="15"/>
      <c r="N5" s="15"/>
      <c r="O5" s="16" t="str">
        <f t="shared" si="2"/>
        <v/>
      </c>
      <c r="P5" s="16" t="str">
        <f t="shared" si="3"/>
        <v/>
      </c>
      <c r="Q5" s="16" t="str">
        <f t="shared" si="4"/>
        <v/>
      </c>
      <c r="R5" s="17" t="str">
        <f t="shared" ref="R5:R34" si="5">V5</f>
        <v/>
      </c>
      <c r="S5" s="18"/>
      <c r="T5" s="53"/>
      <c r="U5" s="47"/>
      <c r="V5" s="56" t="str">
        <f t="shared" ref="V5:V34" si="6">IF(L5=0,"",Q5-O5)</f>
        <v/>
      </c>
      <c r="W5" s="56" t="str">
        <f t="shared" ref="W5:W34" si="7">IF(L5&gt;0,"Dienst","-")</f>
        <v>-</v>
      </c>
    </row>
    <row r="6" spans="1:24" ht="15.75" x14ac:dyDescent="0.25">
      <c r="A6" s="1"/>
      <c r="B6" s="61"/>
      <c r="C6" s="2"/>
      <c r="D6" s="13">
        <v>3</v>
      </c>
      <c r="E6" s="14">
        <f t="shared" si="0"/>
        <v>44745</v>
      </c>
      <c r="F6" s="49"/>
      <c r="G6" s="50"/>
      <c r="H6" s="50"/>
      <c r="I6" s="50"/>
      <c r="J6" s="50"/>
      <c r="K6" s="16" t="str">
        <f t="shared" si="1"/>
        <v/>
      </c>
      <c r="L6" s="49"/>
      <c r="M6" s="15"/>
      <c r="N6" s="15"/>
      <c r="O6" s="16" t="str">
        <f t="shared" si="2"/>
        <v/>
      </c>
      <c r="P6" s="16" t="str">
        <f t="shared" si="3"/>
        <v/>
      </c>
      <c r="Q6" s="16" t="str">
        <f t="shared" si="4"/>
        <v/>
      </c>
      <c r="R6" s="17" t="str">
        <f t="shared" si="5"/>
        <v/>
      </c>
      <c r="S6" s="18"/>
      <c r="T6" s="53"/>
      <c r="U6" s="47"/>
      <c r="V6" s="56" t="str">
        <f t="shared" si="6"/>
        <v/>
      </c>
      <c r="W6" s="56" t="str">
        <f t="shared" si="7"/>
        <v>-</v>
      </c>
    </row>
    <row r="7" spans="1:24" ht="18.75" x14ac:dyDescent="0.3">
      <c r="A7" s="1"/>
      <c r="B7" s="60"/>
      <c r="C7" s="2"/>
      <c r="D7" s="13">
        <v>4</v>
      </c>
      <c r="E7" s="14">
        <f t="shared" si="0"/>
        <v>44746</v>
      </c>
      <c r="F7" s="49"/>
      <c r="G7" s="50"/>
      <c r="H7" s="50"/>
      <c r="I7" s="50"/>
      <c r="J7" s="50"/>
      <c r="K7" s="16" t="str">
        <f t="shared" si="1"/>
        <v/>
      </c>
      <c r="L7" s="49"/>
      <c r="M7" s="15"/>
      <c r="N7" s="15"/>
      <c r="O7" s="16" t="str">
        <f t="shared" si="2"/>
        <v/>
      </c>
      <c r="P7" s="16" t="str">
        <f t="shared" si="3"/>
        <v/>
      </c>
      <c r="Q7" s="16" t="str">
        <f t="shared" si="4"/>
        <v/>
      </c>
      <c r="R7" s="17" t="str">
        <f>V7</f>
        <v/>
      </c>
      <c r="S7" s="18"/>
      <c r="T7" s="53"/>
      <c r="U7" s="47"/>
      <c r="V7" s="56" t="str">
        <f t="shared" si="6"/>
        <v/>
      </c>
      <c r="W7" s="56" t="str">
        <f t="shared" si="7"/>
        <v>-</v>
      </c>
      <c r="X7" s="19"/>
    </row>
    <row r="8" spans="1:24" ht="18.75" x14ac:dyDescent="0.3">
      <c r="A8" s="1"/>
      <c r="B8" s="60"/>
      <c r="C8" s="2"/>
      <c r="D8" s="13">
        <v>5</v>
      </c>
      <c r="E8" s="14">
        <f t="shared" si="0"/>
        <v>44747</v>
      </c>
      <c r="F8" s="49"/>
      <c r="G8" s="50"/>
      <c r="H8" s="50"/>
      <c r="I8" s="50"/>
      <c r="J8" s="50"/>
      <c r="K8" s="16" t="str">
        <f t="shared" si="1"/>
        <v/>
      </c>
      <c r="L8" s="49"/>
      <c r="M8" s="15"/>
      <c r="N8" s="15"/>
      <c r="O8" s="16" t="str">
        <f t="shared" si="2"/>
        <v/>
      </c>
      <c r="P8" s="16" t="str">
        <f t="shared" si="3"/>
        <v/>
      </c>
      <c r="Q8" s="16" t="str">
        <f t="shared" si="4"/>
        <v/>
      </c>
      <c r="R8" s="17" t="str">
        <f t="shared" si="5"/>
        <v/>
      </c>
      <c r="S8" s="18"/>
      <c r="T8" s="53"/>
      <c r="U8" s="47"/>
      <c r="V8" s="56" t="str">
        <f t="shared" si="6"/>
        <v/>
      </c>
      <c r="W8" s="56" t="str">
        <f t="shared" si="7"/>
        <v>-</v>
      </c>
    </row>
    <row r="9" spans="1:24" ht="18.75" x14ac:dyDescent="0.3">
      <c r="A9" s="1"/>
      <c r="B9" s="60"/>
      <c r="C9" s="2"/>
      <c r="D9" s="13">
        <v>6</v>
      </c>
      <c r="E9" s="14">
        <f t="shared" si="0"/>
        <v>44748</v>
      </c>
      <c r="F9" s="49"/>
      <c r="G9" s="50"/>
      <c r="H9" s="50"/>
      <c r="I9" s="50"/>
      <c r="J9" s="50"/>
      <c r="K9" s="16" t="str">
        <f t="shared" si="1"/>
        <v/>
      </c>
      <c r="L9" s="49"/>
      <c r="M9" s="15"/>
      <c r="N9" s="15"/>
      <c r="O9" s="16" t="str">
        <f t="shared" si="2"/>
        <v/>
      </c>
      <c r="P9" s="16" t="str">
        <f t="shared" si="3"/>
        <v/>
      </c>
      <c r="Q9" s="16" t="str">
        <f t="shared" si="4"/>
        <v/>
      </c>
      <c r="R9" s="17" t="str">
        <f t="shared" si="5"/>
        <v/>
      </c>
      <c r="S9" s="18"/>
      <c r="T9" s="53"/>
      <c r="U9" s="47"/>
      <c r="V9" s="56" t="str">
        <f t="shared" si="6"/>
        <v/>
      </c>
      <c r="W9" s="56" t="str">
        <f t="shared" si="7"/>
        <v>-</v>
      </c>
    </row>
    <row r="10" spans="1:24" ht="18.75" x14ac:dyDescent="0.3">
      <c r="A10" s="1"/>
      <c r="B10" s="68" t="str">
        <f>ÜBERSICHT!D1</f>
        <v>Max</v>
      </c>
      <c r="C10" s="2"/>
      <c r="D10" s="13">
        <v>7</v>
      </c>
      <c r="E10" s="14">
        <f t="shared" si="0"/>
        <v>44749</v>
      </c>
      <c r="F10" s="49"/>
      <c r="G10" s="50"/>
      <c r="H10" s="50"/>
      <c r="I10" s="50"/>
      <c r="J10" s="50"/>
      <c r="K10" s="16" t="str">
        <f t="shared" si="1"/>
        <v/>
      </c>
      <c r="L10" s="49"/>
      <c r="M10" s="15"/>
      <c r="N10" s="15"/>
      <c r="O10" s="16" t="str">
        <f t="shared" si="2"/>
        <v/>
      </c>
      <c r="P10" s="16" t="str">
        <f t="shared" si="3"/>
        <v/>
      </c>
      <c r="Q10" s="16" t="str">
        <f t="shared" si="4"/>
        <v/>
      </c>
      <c r="R10" s="17" t="str">
        <f t="shared" si="5"/>
        <v/>
      </c>
      <c r="S10" s="18"/>
      <c r="T10" s="53"/>
      <c r="U10" s="47"/>
      <c r="V10" s="56" t="str">
        <f t="shared" si="6"/>
        <v/>
      </c>
      <c r="W10" s="56" t="str">
        <f t="shared" si="7"/>
        <v>-</v>
      </c>
    </row>
    <row r="11" spans="1:24" ht="18.75" x14ac:dyDescent="0.3">
      <c r="A11" s="1"/>
      <c r="B11" s="68" t="str">
        <f>ÜBERSICHT!D2</f>
        <v>Mustermann</v>
      </c>
      <c r="C11" s="2"/>
      <c r="D11" s="13">
        <v>8</v>
      </c>
      <c r="E11" s="14">
        <f t="shared" si="0"/>
        <v>44750</v>
      </c>
      <c r="F11" s="49"/>
      <c r="G11" s="50"/>
      <c r="H11" s="50"/>
      <c r="I11" s="50"/>
      <c r="J11" s="50"/>
      <c r="K11" s="16" t="str">
        <f t="shared" si="1"/>
        <v/>
      </c>
      <c r="L11" s="49"/>
      <c r="M11" s="15"/>
      <c r="N11" s="15"/>
      <c r="O11" s="16" t="str">
        <f t="shared" si="2"/>
        <v/>
      </c>
      <c r="P11" s="16" t="str">
        <f t="shared" si="3"/>
        <v/>
      </c>
      <c r="Q11" s="16" t="str">
        <f t="shared" si="4"/>
        <v/>
      </c>
      <c r="R11" s="17" t="str">
        <f t="shared" si="5"/>
        <v/>
      </c>
      <c r="S11" s="18"/>
      <c r="T11" s="53"/>
      <c r="U11" s="47"/>
      <c r="V11" s="56" t="str">
        <f t="shared" si="6"/>
        <v/>
      </c>
      <c r="W11" s="56" t="str">
        <f t="shared" si="7"/>
        <v>-</v>
      </c>
    </row>
    <row r="12" spans="1:24" ht="18.75" x14ac:dyDescent="0.3">
      <c r="A12" s="1"/>
      <c r="B12" s="44"/>
      <c r="C12" s="2"/>
      <c r="D12" s="13">
        <v>9</v>
      </c>
      <c r="E12" s="14">
        <f t="shared" si="0"/>
        <v>44751</v>
      </c>
      <c r="F12" s="49"/>
      <c r="G12" s="50"/>
      <c r="H12" s="50"/>
      <c r="I12" s="50"/>
      <c r="J12" s="50"/>
      <c r="K12" s="16" t="str">
        <f t="shared" si="1"/>
        <v/>
      </c>
      <c r="L12" s="49"/>
      <c r="M12" s="15"/>
      <c r="N12" s="15"/>
      <c r="O12" s="16" t="str">
        <f t="shared" si="2"/>
        <v/>
      </c>
      <c r="P12" s="16" t="str">
        <f t="shared" si="3"/>
        <v/>
      </c>
      <c r="Q12" s="16" t="str">
        <f t="shared" si="4"/>
        <v/>
      </c>
      <c r="R12" s="17" t="str">
        <f t="shared" si="5"/>
        <v/>
      </c>
      <c r="S12" s="18"/>
      <c r="T12" s="53"/>
      <c r="U12" s="47"/>
      <c r="V12" s="56" t="str">
        <f t="shared" si="6"/>
        <v/>
      </c>
      <c r="W12" s="56" t="str">
        <f t="shared" si="7"/>
        <v>-</v>
      </c>
    </row>
    <row r="13" spans="1:24" ht="18.75" x14ac:dyDescent="0.3">
      <c r="A13" s="1"/>
      <c r="B13" s="60"/>
      <c r="C13" s="2"/>
      <c r="D13" s="13">
        <v>10</v>
      </c>
      <c r="E13" s="14">
        <f t="shared" si="0"/>
        <v>44752</v>
      </c>
      <c r="F13" s="49"/>
      <c r="G13" s="50"/>
      <c r="H13" s="50"/>
      <c r="I13" s="50"/>
      <c r="J13" s="50"/>
      <c r="K13" s="16" t="str">
        <f t="shared" si="1"/>
        <v/>
      </c>
      <c r="L13" s="49"/>
      <c r="M13" s="15"/>
      <c r="N13" s="15"/>
      <c r="O13" s="16" t="str">
        <f t="shared" si="2"/>
        <v/>
      </c>
      <c r="P13" s="16" t="str">
        <f t="shared" si="3"/>
        <v/>
      </c>
      <c r="Q13" s="16" t="str">
        <f t="shared" si="4"/>
        <v/>
      </c>
      <c r="R13" s="17" t="str">
        <f t="shared" si="5"/>
        <v/>
      </c>
      <c r="S13" s="18"/>
      <c r="T13" s="53"/>
      <c r="U13" s="47"/>
      <c r="V13" s="56" t="str">
        <f t="shared" si="6"/>
        <v/>
      </c>
      <c r="W13" s="56" t="str">
        <f t="shared" si="7"/>
        <v>-</v>
      </c>
    </row>
    <row r="14" spans="1:24" ht="18.75" x14ac:dyDescent="0.3">
      <c r="A14" s="1"/>
      <c r="B14" s="60"/>
      <c r="C14" s="2"/>
      <c r="D14" s="13">
        <v>11</v>
      </c>
      <c r="E14" s="14">
        <f t="shared" si="0"/>
        <v>44753</v>
      </c>
      <c r="F14" s="49"/>
      <c r="G14" s="50"/>
      <c r="H14" s="50"/>
      <c r="I14" s="50"/>
      <c r="J14" s="50"/>
      <c r="K14" s="16" t="str">
        <f t="shared" si="1"/>
        <v/>
      </c>
      <c r="L14" s="49"/>
      <c r="M14" s="15"/>
      <c r="N14" s="15"/>
      <c r="O14" s="16" t="str">
        <f t="shared" si="2"/>
        <v/>
      </c>
      <c r="P14" s="16" t="str">
        <f t="shared" si="3"/>
        <v/>
      </c>
      <c r="Q14" s="16" t="str">
        <f t="shared" si="4"/>
        <v/>
      </c>
      <c r="R14" s="17" t="str">
        <f t="shared" si="5"/>
        <v/>
      </c>
      <c r="S14" s="18"/>
      <c r="T14" s="53"/>
      <c r="U14" s="47"/>
      <c r="V14" s="56" t="str">
        <f t="shared" si="6"/>
        <v/>
      </c>
      <c r="W14" s="56" t="str">
        <f t="shared" si="7"/>
        <v>-</v>
      </c>
    </row>
    <row r="15" spans="1:24" ht="18.75" x14ac:dyDescent="0.3">
      <c r="A15" s="1"/>
      <c r="B15" s="44"/>
      <c r="C15" s="2"/>
      <c r="D15" s="13">
        <v>12</v>
      </c>
      <c r="E15" s="14">
        <f t="shared" si="0"/>
        <v>44754</v>
      </c>
      <c r="F15" s="49"/>
      <c r="G15" s="50"/>
      <c r="H15" s="50"/>
      <c r="I15" s="50"/>
      <c r="J15" s="50"/>
      <c r="K15" s="16" t="str">
        <f t="shared" si="1"/>
        <v/>
      </c>
      <c r="L15" s="49"/>
      <c r="M15" s="15"/>
      <c r="N15" s="15"/>
      <c r="O15" s="16" t="str">
        <f t="shared" si="2"/>
        <v/>
      </c>
      <c r="P15" s="16" t="str">
        <f t="shared" si="3"/>
        <v/>
      </c>
      <c r="Q15" s="16" t="str">
        <f t="shared" si="4"/>
        <v/>
      </c>
      <c r="R15" s="17" t="str">
        <f t="shared" si="5"/>
        <v/>
      </c>
      <c r="S15" s="18"/>
      <c r="T15" s="53"/>
      <c r="U15" s="47"/>
      <c r="V15" s="56" t="str">
        <f t="shared" si="6"/>
        <v/>
      </c>
      <c r="W15" s="56" t="str">
        <f t="shared" si="7"/>
        <v>-</v>
      </c>
    </row>
    <row r="16" spans="1:24" ht="18.75" x14ac:dyDescent="0.3">
      <c r="A16" s="1"/>
      <c r="B16" s="44"/>
      <c r="C16" s="2"/>
      <c r="D16" s="13">
        <v>13</v>
      </c>
      <c r="E16" s="14">
        <f t="shared" si="0"/>
        <v>44755</v>
      </c>
      <c r="F16" s="49"/>
      <c r="G16" s="50"/>
      <c r="H16" s="50"/>
      <c r="I16" s="50"/>
      <c r="J16" s="50"/>
      <c r="K16" s="16" t="str">
        <f t="shared" si="1"/>
        <v/>
      </c>
      <c r="L16" s="49"/>
      <c r="M16" s="15"/>
      <c r="N16" s="15"/>
      <c r="O16" s="16" t="str">
        <f t="shared" si="2"/>
        <v/>
      </c>
      <c r="P16" s="16" t="str">
        <f t="shared" si="3"/>
        <v/>
      </c>
      <c r="Q16" s="16" t="str">
        <f t="shared" si="4"/>
        <v/>
      </c>
      <c r="R16" s="17" t="str">
        <f t="shared" si="5"/>
        <v/>
      </c>
      <c r="S16" s="18"/>
      <c r="T16" s="53"/>
      <c r="U16" s="47"/>
      <c r="V16" s="56" t="str">
        <f t="shared" si="6"/>
        <v/>
      </c>
      <c r="W16" s="56" t="str">
        <f t="shared" si="7"/>
        <v>-</v>
      </c>
    </row>
    <row r="17" spans="1:23" ht="18.75" x14ac:dyDescent="0.3">
      <c r="A17" s="1"/>
      <c r="B17" s="44"/>
      <c r="C17" s="2"/>
      <c r="D17" s="13">
        <v>14</v>
      </c>
      <c r="E17" s="14">
        <f t="shared" si="0"/>
        <v>44756</v>
      </c>
      <c r="F17" s="49"/>
      <c r="G17" s="50"/>
      <c r="H17" s="50"/>
      <c r="I17" s="50"/>
      <c r="J17" s="50"/>
      <c r="K17" s="16" t="str">
        <f t="shared" si="1"/>
        <v/>
      </c>
      <c r="L17" s="49"/>
      <c r="M17" s="15"/>
      <c r="N17" s="15"/>
      <c r="O17" s="16" t="str">
        <f t="shared" si="2"/>
        <v/>
      </c>
      <c r="P17" s="16" t="str">
        <f t="shared" si="3"/>
        <v/>
      </c>
      <c r="Q17" s="16" t="str">
        <f t="shared" si="4"/>
        <v/>
      </c>
      <c r="R17" s="17" t="str">
        <f t="shared" si="5"/>
        <v/>
      </c>
      <c r="S17" s="18"/>
      <c r="T17" s="53"/>
      <c r="U17" s="47"/>
      <c r="V17" s="56" t="str">
        <f t="shared" si="6"/>
        <v/>
      </c>
      <c r="W17" s="56" t="str">
        <f t="shared" si="7"/>
        <v>-</v>
      </c>
    </row>
    <row r="18" spans="1:23" ht="18.75" x14ac:dyDescent="0.3">
      <c r="A18" s="1"/>
      <c r="B18" s="44" t="s">
        <v>23</v>
      </c>
      <c r="C18" s="2"/>
      <c r="D18" s="13">
        <v>15</v>
      </c>
      <c r="E18" s="14">
        <f t="shared" si="0"/>
        <v>44757</v>
      </c>
      <c r="F18" s="49"/>
      <c r="G18" s="50"/>
      <c r="H18" s="50"/>
      <c r="I18" s="50"/>
      <c r="J18" s="50"/>
      <c r="K18" s="16" t="str">
        <f t="shared" si="1"/>
        <v/>
      </c>
      <c r="L18" s="49"/>
      <c r="M18" s="15"/>
      <c r="N18" s="15"/>
      <c r="O18" s="16" t="str">
        <f t="shared" si="2"/>
        <v/>
      </c>
      <c r="P18" s="16" t="str">
        <f t="shared" si="3"/>
        <v/>
      </c>
      <c r="Q18" s="16" t="str">
        <f t="shared" si="4"/>
        <v/>
      </c>
      <c r="R18" s="17" t="str">
        <f t="shared" si="5"/>
        <v/>
      </c>
      <c r="S18" s="18"/>
      <c r="T18" s="53"/>
      <c r="U18" s="47"/>
      <c r="V18" s="56" t="str">
        <f t="shared" si="6"/>
        <v/>
      </c>
      <c r="W18" s="56" t="str">
        <f t="shared" si="7"/>
        <v>-</v>
      </c>
    </row>
    <row r="19" spans="1:23" ht="18.75" x14ac:dyDescent="0.3">
      <c r="A19" s="1"/>
      <c r="B19" s="63">
        <f>ÜBERSICHT!D6</f>
        <v>0.33333333333333331</v>
      </c>
      <c r="C19" s="2"/>
      <c r="D19" s="13">
        <v>16</v>
      </c>
      <c r="E19" s="14">
        <f t="shared" si="0"/>
        <v>44758</v>
      </c>
      <c r="F19" s="49"/>
      <c r="G19" s="50"/>
      <c r="H19" s="50"/>
      <c r="I19" s="50"/>
      <c r="J19" s="50"/>
      <c r="K19" s="16" t="str">
        <f t="shared" si="1"/>
        <v/>
      </c>
      <c r="L19" s="49"/>
      <c r="M19" s="15"/>
      <c r="N19" s="15"/>
      <c r="O19" s="16" t="str">
        <f t="shared" si="2"/>
        <v/>
      </c>
      <c r="P19" s="16" t="str">
        <f t="shared" si="3"/>
        <v/>
      </c>
      <c r="Q19" s="16" t="str">
        <f t="shared" si="4"/>
        <v/>
      </c>
      <c r="R19" s="17" t="str">
        <f t="shared" si="5"/>
        <v/>
      </c>
      <c r="S19" s="18"/>
      <c r="T19" s="53"/>
      <c r="U19" s="47"/>
      <c r="V19" s="56" t="str">
        <f t="shared" si="6"/>
        <v/>
      </c>
      <c r="W19" s="56" t="str">
        <f t="shared" si="7"/>
        <v>-</v>
      </c>
    </row>
    <row r="20" spans="1:23" ht="17.25" x14ac:dyDescent="0.3">
      <c r="A20" s="1"/>
      <c r="B20" s="62"/>
      <c r="C20" s="2"/>
      <c r="D20" s="13">
        <v>17</v>
      </c>
      <c r="E20" s="14">
        <f t="shared" si="0"/>
        <v>44759</v>
      </c>
      <c r="F20" s="49"/>
      <c r="G20" s="50"/>
      <c r="H20" s="50"/>
      <c r="I20" s="50"/>
      <c r="J20" s="50"/>
      <c r="K20" s="16" t="str">
        <f t="shared" si="1"/>
        <v/>
      </c>
      <c r="L20" s="49"/>
      <c r="M20" s="15"/>
      <c r="N20" s="15"/>
      <c r="O20" s="16" t="str">
        <f t="shared" si="2"/>
        <v/>
      </c>
      <c r="P20" s="16" t="str">
        <f t="shared" si="3"/>
        <v/>
      </c>
      <c r="Q20" s="16" t="str">
        <f t="shared" si="4"/>
        <v/>
      </c>
      <c r="R20" s="17" t="str">
        <f t="shared" si="5"/>
        <v/>
      </c>
      <c r="S20" s="18"/>
      <c r="T20" s="53"/>
      <c r="U20" s="47"/>
      <c r="V20" s="56" t="str">
        <f t="shared" si="6"/>
        <v/>
      </c>
      <c r="W20" s="56" t="str">
        <f t="shared" si="7"/>
        <v>-</v>
      </c>
    </row>
    <row r="21" spans="1:23" ht="18.75" x14ac:dyDescent="0.3">
      <c r="A21" s="1"/>
      <c r="B21" s="44" t="s">
        <v>37</v>
      </c>
      <c r="C21" s="2"/>
      <c r="D21" s="13">
        <v>18</v>
      </c>
      <c r="E21" s="14">
        <f t="shared" si="0"/>
        <v>44760</v>
      </c>
      <c r="F21" s="49"/>
      <c r="G21" s="50"/>
      <c r="H21" s="50"/>
      <c r="I21" s="50"/>
      <c r="J21" s="50"/>
      <c r="K21" s="16" t="str">
        <f t="shared" si="1"/>
        <v/>
      </c>
      <c r="L21" s="49"/>
      <c r="M21" s="15"/>
      <c r="N21" s="15"/>
      <c r="O21" s="16" t="str">
        <f t="shared" si="2"/>
        <v/>
      </c>
      <c r="P21" s="16" t="str">
        <f t="shared" si="3"/>
        <v/>
      </c>
      <c r="Q21" s="16" t="str">
        <f t="shared" si="4"/>
        <v/>
      </c>
      <c r="R21" s="17" t="str">
        <f t="shared" si="5"/>
        <v/>
      </c>
      <c r="S21" s="18"/>
      <c r="T21" s="53"/>
      <c r="U21" s="47"/>
      <c r="V21" s="56" t="str">
        <f t="shared" si="6"/>
        <v/>
      </c>
      <c r="W21" s="56" t="str">
        <f t="shared" si="7"/>
        <v>-</v>
      </c>
    </row>
    <row r="22" spans="1:23" ht="18.75" x14ac:dyDescent="0.3">
      <c r="A22" s="1"/>
      <c r="B22" s="63">
        <f>IF(ÜBERSICHT!D3="Ja",IF($B$19&lt;=EINSTELLUNGEN!$F$3,EINSTELLUNGEN!$G$3,IF($B$19&lt;=EINSTELLUNGEN!$F$5,EINSTELLUNGEN!$G$4,EINSTELLUNGEN!$G$5)),IF(ÜBERSICHT!$D$6&lt;=EINSTELLUNGEN!$F$7,EINSTELLUNGEN!$G$7,EINSTELLUNGEN!$G$8))</f>
        <v>2.0833333333333332E-2</v>
      </c>
      <c r="C22" s="2"/>
      <c r="D22" s="13">
        <v>19</v>
      </c>
      <c r="E22" s="14">
        <f t="shared" si="0"/>
        <v>44761</v>
      </c>
      <c r="F22" s="49"/>
      <c r="G22" s="50"/>
      <c r="H22" s="50"/>
      <c r="I22" s="50"/>
      <c r="J22" s="50"/>
      <c r="K22" s="16" t="str">
        <f t="shared" si="1"/>
        <v/>
      </c>
      <c r="L22" s="49"/>
      <c r="M22" s="15"/>
      <c r="N22" s="15"/>
      <c r="O22" s="16" t="str">
        <f t="shared" si="2"/>
        <v/>
      </c>
      <c r="P22" s="16" t="str">
        <f t="shared" si="3"/>
        <v/>
      </c>
      <c r="Q22" s="16" t="str">
        <f t="shared" si="4"/>
        <v/>
      </c>
      <c r="R22" s="17" t="str">
        <f t="shared" si="5"/>
        <v/>
      </c>
      <c r="S22" s="18"/>
      <c r="T22" s="53"/>
      <c r="U22" s="47"/>
      <c r="V22" s="56" t="str">
        <f t="shared" si="6"/>
        <v/>
      </c>
      <c r="W22" s="56" t="str">
        <f t="shared" si="7"/>
        <v>-</v>
      </c>
    </row>
    <row r="23" spans="1:23" ht="18.75" x14ac:dyDescent="0.3">
      <c r="A23" s="1"/>
      <c r="B23" s="44"/>
      <c r="C23" s="2"/>
      <c r="D23" s="13">
        <v>20</v>
      </c>
      <c r="E23" s="14">
        <f t="shared" si="0"/>
        <v>44762</v>
      </c>
      <c r="F23" s="49"/>
      <c r="G23" s="50"/>
      <c r="H23" s="50"/>
      <c r="I23" s="50"/>
      <c r="J23" s="50"/>
      <c r="K23" s="16" t="str">
        <f t="shared" si="1"/>
        <v/>
      </c>
      <c r="L23" s="49"/>
      <c r="M23" s="15"/>
      <c r="N23" s="15"/>
      <c r="O23" s="16" t="str">
        <f t="shared" si="2"/>
        <v/>
      </c>
      <c r="P23" s="16" t="str">
        <f t="shared" si="3"/>
        <v/>
      </c>
      <c r="Q23" s="16" t="str">
        <f t="shared" si="4"/>
        <v/>
      </c>
      <c r="R23" s="17" t="str">
        <f t="shared" si="5"/>
        <v/>
      </c>
      <c r="S23" s="18"/>
      <c r="T23" s="53"/>
      <c r="U23" s="47"/>
      <c r="V23" s="56" t="str">
        <f t="shared" si="6"/>
        <v/>
      </c>
      <c r="W23" s="56" t="str">
        <f t="shared" si="7"/>
        <v>-</v>
      </c>
    </row>
    <row r="24" spans="1:23" ht="18.75" x14ac:dyDescent="0.3">
      <c r="A24" s="1"/>
      <c r="B24" s="44"/>
      <c r="C24" s="2"/>
      <c r="D24" s="13">
        <v>21</v>
      </c>
      <c r="E24" s="14">
        <f t="shared" si="0"/>
        <v>44763</v>
      </c>
      <c r="F24" s="49"/>
      <c r="G24" s="50"/>
      <c r="H24" s="50"/>
      <c r="I24" s="50"/>
      <c r="J24" s="50"/>
      <c r="K24" s="16" t="str">
        <f t="shared" si="1"/>
        <v/>
      </c>
      <c r="L24" s="49"/>
      <c r="M24" s="15"/>
      <c r="N24" s="15"/>
      <c r="O24" s="16" t="str">
        <f t="shared" si="2"/>
        <v/>
      </c>
      <c r="P24" s="16" t="str">
        <f t="shared" si="3"/>
        <v/>
      </c>
      <c r="Q24" s="16" t="str">
        <f t="shared" si="4"/>
        <v/>
      </c>
      <c r="R24" s="17" t="str">
        <f t="shared" si="5"/>
        <v/>
      </c>
      <c r="S24" s="18"/>
      <c r="T24" s="53"/>
      <c r="U24" s="47"/>
      <c r="V24" s="56" t="str">
        <f t="shared" si="6"/>
        <v/>
      </c>
      <c r="W24" s="56" t="str">
        <f t="shared" si="7"/>
        <v>-</v>
      </c>
    </row>
    <row r="25" spans="1:23" ht="18.75" x14ac:dyDescent="0.3">
      <c r="A25" s="1"/>
      <c r="B25" s="44" t="s">
        <v>34</v>
      </c>
      <c r="C25" s="2"/>
      <c r="D25" s="13">
        <v>22</v>
      </c>
      <c r="E25" s="14">
        <f t="shared" si="0"/>
        <v>44764</v>
      </c>
      <c r="F25" s="49"/>
      <c r="G25" s="50"/>
      <c r="H25" s="50"/>
      <c r="I25" s="50"/>
      <c r="J25" s="50"/>
      <c r="K25" s="16" t="str">
        <f t="shared" si="1"/>
        <v/>
      </c>
      <c r="L25" s="49"/>
      <c r="M25" s="15"/>
      <c r="N25" s="15"/>
      <c r="O25" s="16" t="str">
        <f t="shared" si="2"/>
        <v/>
      </c>
      <c r="P25" s="16" t="str">
        <f t="shared" si="3"/>
        <v/>
      </c>
      <c r="Q25" s="16" t="str">
        <f t="shared" si="4"/>
        <v/>
      </c>
      <c r="R25" s="17" t="str">
        <f t="shared" si="5"/>
        <v/>
      </c>
      <c r="S25" s="18"/>
      <c r="T25" s="53"/>
      <c r="U25" s="47"/>
      <c r="V25" s="56" t="str">
        <f t="shared" si="6"/>
        <v/>
      </c>
      <c r="W25" s="56" t="str">
        <f t="shared" si="7"/>
        <v>-</v>
      </c>
    </row>
    <row r="26" spans="1:23" ht="18.75" x14ac:dyDescent="0.3">
      <c r="A26" s="1"/>
      <c r="B26" s="52">
        <f>COUNTIF($W$4:$W$34,"Dienst")</f>
        <v>0</v>
      </c>
      <c r="C26" s="2"/>
      <c r="D26" s="13">
        <v>23</v>
      </c>
      <c r="E26" s="14">
        <f t="shared" si="0"/>
        <v>44765</v>
      </c>
      <c r="F26" s="49"/>
      <c r="G26" s="50"/>
      <c r="H26" s="50"/>
      <c r="I26" s="50"/>
      <c r="J26" s="50"/>
      <c r="K26" s="16" t="str">
        <f t="shared" si="1"/>
        <v/>
      </c>
      <c r="L26" s="49"/>
      <c r="M26" s="15"/>
      <c r="N26" s="15"/>
      <c r="O26" s="16" t="str">
        <f t="shared" si="2"/>
        <v/>
      </c>
      <c r="P26" s="16" t="str">
        <f t="shared" si="3"/>
        <v/>
      </c>
      <c r="Q26" s="16" t="str">
        <f t="shared" si="4"/>
        <v/>
      </c>
      <c r="R26" s="17" t="str">
        <f t="shared" si="5"/>
        <v/>
      </c>
      <c r="S26" s="18"/>
      <c r="T26" s="53"/>
      <c r="U26" s="47"/>
      <c r="V26" s="56" t="str">
        <f t="shared" si="6"/>
        <v/>
      </c>
      <c r="W26" s="56" t="str">
        <f t="shared" si="7"/>
        <v>-</v>
      </c>
    </row>
    <row r="27" spans="1:23" ht="18.75" x14ac:dyDescent="0.3">
      <c r="A27" s="1"/>
      <c r="B27" s="44"/>
      <c r="C27" s="2"/>
      <c r="D27" s="13">
        <v>24</v>
      </c>
      <c r="E27" s="14">
        <f t="shared" si="0"/>
        <v>44766</v>
      </c>
      <c r="F27" s="49"/>
      <c r="G27" s="50"/>
      <c r="H27" s="50"/>
      <c r="I27" s="50"/>
      <c r="J27" s="50"/>
      <c r="K27" s="16" t="str">
        <f t="shared" si="1"/>
        <v/>
      </c>
      <c r="L27" s="49"/>
      <c r="M27" s="15"/>
      <c r="N27" s="15"/>
      <c r="O27" s="16" t="str">
        <f t="shared" si="2"/>
        <v/>
      </c>
      <c r="P27" s="16" t="str">
        <f t="shared" si="3"/>
        <v/>
      </c>
      <c r="Q27" s="16" t="str">
        <f t="shared" si="4"/>
        <v/>
      </c>
      <c r="R27" s="17" t="str">
        <f t="shared" si="5"/>
        <v/>
      </c>
      <c r="S27" s="18"/>
      <c r="T27" s="53"/>
      <c r="U27" s="47"/>
      <c r="V27" s="56" t="str">
        <f t="shared" si="6"/>
        <v/>
      </c>
      <c r="W27" s="56" t="str">
        <f t="shared" si="7"/>
        <v>-</v>
      </c>
    </row>
    <row r="28" spans="1:23" ht="18.75" x14ac:dyDescent="0.3">
      <c r="A28" s="1"/>
      <c r="B28" s="44" t="s">
        <v>30</v>
      </c>
      <c r="C28" s="2"/>
      <c r="D28" s="13">
        <v>25</v>
      </c>
      <c r="E28" s="14">
        <f t="shared" si="0"/>
        <v>44767</v>
      </c>
      <c r="F28" s="49"/>
      <c r="G28" s="50"/>
      <c r="H28" s="50"/>
      <c r="I28" s="50"/>
      <c r="J28" s="50"/>
      <c r="K28" s="16" t="str">
        <f t="shared" si="1"/>
        <v/>
      </c>
      <c r="L28" s="49"/>
      <c r="M28" s="15"/>
      <c r="N28" s="15"/>
      <c r="O28" s="16" t="str">
        <f t="shared" si="2"/>
        <v/>
      </c>
      <c r="P28" s="16" t="str">
        <f t="shared" si="3"/>
        <v/>
      </c>
      <c r="Q28" s="16" t="str">
        <f t="shared" si="4"/>
        <v/>
      </c>
      <c r="R28" s="17" t="str">
        <f t="shared" si="5"/>
        <v/>
      </c>
      <c r="S28" s="18"/>
      <c r="T28" s="53"/>
      <c r="U28" s="47"/>
      <c r="V28" s="56" t="str">
        <f t="shared" si="6"/>
        <v/>
      </c>
      <c r="W28" s="56" t="str">
        <f t="shared" si="7"/>
        <v>-</v>
      </c>
    </row>
    <row r="29" spans="1:23" ht="18.75" x14ac:dyDescent="0.3">
      <c r="A29" s="1"/>
      <c r="B29" s="52">
        <f>COUNTIF($T$4:$T$34,"Urlaub")</f>
        <v>0</v>
      </c>
      <c r="C29" s="2"/>
      <c r="D29" s="13">
        <v>26</v>
      </c>
      <c r="E29" s="14">
        <f t="shared" si="0"/>
        <v>44768</v>
      </c>
      <c r="F29" s="49"/>
      <c r="G29" s="50"/>
      <c r="H29" s="50"/>
      <c r="I29" s="50"/>
      <c r="J29" s="50"/>
      <c r="K29" s="16" t="str">
        <f t="shared" si="1"/>
        <v/>
      </c>
      <c r="L29" s="49"/>
      <c r="M29" s="15"/>
      <c r="N29" s="15"/>
      <c r="O29" s="16" t="str">
        <f t="shared" si="2"/>
        <v/>
      </c>
      <c r="P29" s="16" t="str">
        <f t="shared" si="3"/>
        <v/>
      </c>
      <c r="Q29" s="16" t="str">
        <f t="shared" si="4"/>
        <v/>
      </c>
      <c r="R29" s="17" t="str">
        <f t="shared" si="5"/>
        <v/>
      </c>
      <c r="S29" s="18"/>
      <c r="T29" s="53"/>
      <c r="U29" s="47"/>
      <c r="V29" s="56" t="str">
        <f t="shared" si="6"/>
        <v/>
      </c>
      <c r="W29" s="56" t="str">
        <f t="shared" si="7"/>
        <v>-</v>
      </c>
    </row>
    <row r="30" spans="1:23" ht="18.75" x14ac:dyDescent="0.3">
      <c r="A30" s="1"/>
      <c r="B30" s="44"/>
      <c r="C30" s="2"/>
      <c r="D30" s="13">
        <v>27</v>
      </c>
      <c r="E30" s="14">
        <f t="shared" si="0"/>
        <v>44769</v>
      </c>
      <c r="F30" s="49"/>
      <c r="G30" s="50"/>
      <c r="H30" s="50"/>
      <c r="I30" s="50"/>
      <c r="J30" s="50"/>
      <c r="K30" s="16" t="str">
        <f t="shared" si="1"/>
        <v/>
      </c>
      <c r="L30" s="49"/>
      <c r="M30" s="15"/>
      <c r="N30" s="15"/>
      <c r="O30" s="16" t="str">
        <f t="shared" si="2"/>
        <v/>
      </c>
      <c r="P30" s="16" t="str">
        <f t="shared" si="3"/>
        <v/>
      </c>
      <c r="Q30" s="16" t="str">
        <f t="shared" si="4"/>
        <v/>
      </c>
      <c r="R30" s="17" t="str">
        <f t="shared" si="5"/>
        <v/>
      </c>
      <c r="S30" s="18"/>
      <c r="T30" s="53"/>
      <c r="U30" s="47"/>
      <c r="V30" s="56" t="str">
        <f t="shared" si="6"/>
        <v/>
      </c>
      <c r="W30" s="56" t="str">
        <f t="shared" si="7"/>
        <v>-</v>
      </c>
    </row>
    <row r="31" spans="1:23" ht="18.75" x14ac:dyDescent="0.3">
      <c r="A31" s="1"/>
      <c r="B31" s="44" t="s">
        <v>31</v>
      </c>
      <c r="C31" s="2"/>
      <c r="D31" s="13">
        <v>28</v>
      </c>
      <c r="E31" s="14">
        <f t="shared" si="0"/>
        <v>44770</v>
      </c>
      <c r="F31" s="49"/>
      <c r="G31" s="50"/>
      <c r="H31" s="50"/>
      <c r="I31" s="50"/>
      <c r="J31" s="50"/>
      <c r="K31" s="16" t="str">
        <f t="shared" si="1"/>
        <v/>
      </c>
      <c r="L31" s="49"/>
      <c r="M31" s="15"/>
      <c r="N31" s="15"/>
      <c r="O31" s="16" t="str">
        <f t="shared" si="2"/>
        <v/>
      </c>
      <c r="P31" s="16" t="str">
        <f t="shared" si="3"/>
        <v/>
      </c>
      <c r="Q31" s="16" t="str">
        <f t="shared" si="4"/>
        <v/>
      </c>
      <c r="R31" s="17" t="str">
        <f t="shared" si="5"/>
        <v/>
      </c>
      <c r="S31" s="18"/>
      <c r="T31" s="53"/>
      <c r="U31" s="47"/>
      <c r="V31" s="56" t="str">
        <f t="shared" si="6"/>
        <v/>
      </c>
      <c r="W31" s="56" t="str">
        <f t="shared" si="7"/>
        <v>-</v>
      </c>
    </row>
    <row r="32" spans="1:23" ht="18.75" x14ac:dyDescent="0.3">
      <c r="A32" s="1"/>
      <c r="B32" s="52">
        <f>COUNTIF($T$4:$T$34,"Krank")</f>
        <v>0</v>
      </c>
      <c r="C32" s="2"/>
      <c r="D32" s="75">
        <v>29</v>
      </c>
      <c r="E32" s="76">
        <f t="shared" si="0"/>
        <v>44771</v>
      </c>
      <c r="F32" s="49"/>
      <c r="G32" s="50"/>
      <c r="H32" s="50"/>
      <c r="I32" s="50"/>
      <c r="J32" s="50"/>
      <c r="K32" s="16" t="str">
        <f t="shared" si="1"/>
        <v/>
      </c>
      <c r="L32" s="49"/>
      <c r="M32" s="15"/>
      <c r="N32" s="15"/>
      <c r="O32" s="16" t="str">
        <f t="shared" si="2"/>
        <v/>
      </c>
      <c r="P32" s="16" t="str">
        <f t="shared" si="3"/>
        <v/>
      </c>
      <c r="Q32" s="16" t="str">
        <f t="shared" si="4"/>
        <v/>
      </c>
      <c r="R32" s="17" t="str">
        <f t="shared" si="5"/>
        <v/>
      </c>
      <c r="S32" s="18"/>
      <c r="T32" s="53"/>
      <c r="U32" s="47"/>
      <c r="V32" s="56" t="str">
        <f t="shared" si="6"/>
        <v/>
      </c>
      <c r="W32" s="56" t="str">
        <f t="shared" si="7"/>
        <v>-</v>
      </c>
    </row>
    <row r="33" spans="1:24" ht="18.75" x14ac:dyDescent="0.3">
      <c r="A33" s="1"/>
      <c r="B33" s="44"/>
      <c r="C33" s="2"/>
      <c r="D33" s="75">
        <v>30</v>
      </c>
      <c r="E33" s="76">
        <f t="shared" si="0"/>
        <v>44772</v>
      </c>
      <c r="F33" s="49"/>
      <c r="G33" s="50"/>
      <c r="H33" s="50"/>
      <c r="I33" s="50"/>
      <c r="J33" s="50"/>
      <c r="K33" s="16" t="str">
        <f t="shared" si="1"/>
        <v/>
      </c>
      <c r="L33" s="49"/>
      <c r="M33" s="15"/>
      <c r="N33" s="15"/>
      <c r="O33" s="16" t="str">
        <f t="shared" si="2"/>
        <v/>
      </c>
      <c r="P33" s="16" t="str">
        <f t="shared" si="3"/>
        <v/>
      </c>
      <c r="Q33" s="16" t="str">
        <f t="shared" si="4"/>
        <v/>
      </c>
      <c r="R33" s="17" t="str">
        <f t="shared" si="5"/>
        <v/>
      </c>
      <c r="S33" s="18"/>
      <c r="T33" s="53"/>
      <c r="U33" s="47"/>
      <c r="V33" s="56" t="str">
        <f t="shared" si="6"/>
        <v/>
      </c>
      <c r="W33" s="56" t="str">
        <f t="shared" si="7"/>
        <v>-</v>
      </c>
    </row>
    <row r="34" spans="1:24" ht="18.75" x14ac:dyDescent="0.3">
      <c r="A34" s="1"/>
      <c r="B34" s="44"/>
      <c r="C34" s="2"/>
      <c r="D34" s="73">
        <v>31</v>
      </c>
      <c r="E34" s="74">
        <f t="shared" si="0"/>
        <v>44773</v>
      </c>
      <c r="F34" s="49"/>
      <c r="G34" s="50"/>
      <c r="H34" s="50"/>
      <c r="I34" s="50"/>
      <c r="J34" s="50"/>
      <c r="K34" s="81" t="str">
        <f t="shared" si="1"/>
        <v/>
      </c>
      <c r="L34" s="49"/>
      <c r="M34" s="21"/>
      <c r="N34" s="21"/>
      <c r="O34" s="22" t="str">
        <f t="shared" si="2"/>
        <v/>
      </c>
      <c r="P34" s="22" t="str">
        <f t="shared" si="3"/>
        <v/>
      </c>
      <c r="Q34" s="22" t="str">
        <f t="shared" si="4"/>
        <v/>
      </c>
      <c r="R34" s="23" t="str">
        <f t="shared" si="5"/>
        <v/>
      </c>
      <c r="S34" s="24"/>
      <c r="T34" s="24"/>
      <c r="U34" s="47"/>
      <c r="V34" s="56" t="str">
        <f t="shared" si="6"/>
        <v/>
      </c>
      <c r="W34" s="56" t="str">
        <f t="shared" si="7"/>
        <v>-</v>
      </c>
    </row>
    <row r="35" spans="1:24" ht="18.75" x14ac:dyDescent="0.3">
      <c r="A35" s="1"/>
      <c r="B35" s="44"/>
      <c r="C35" s="2"/>
      <c r="D35" s="25" t="s">
        <v>24</v>
      </c>
      <c r="E35" s="25"/>
      <c r="F35" s="26"/>
      <c r="G35" s="25"/>
      <c r="H35" s="25"/>
      <c r="I35" s="25"/>
      <c r="J35" s="25"/>
      <c r="K35" s="27"/>
      <c r="L35" s="27"/>
      <c r="M35" s="25"/>
      <c r="N35" s="28"/>
      <c r="O35" s="29"/>
      <c r="P35" s="36" t="s">
        <v>26</v>
      </c>
      <c r="Q35" s="30"/>
      <c r="R35" s="31">
        <f>V35</f>
        <v>0</v>
      </c>
      <c r="S35" s="32" t="s">
        <v>28</v>
      </c>
      <c r="T35" s="46"/>
      <c r="U35" s="48"/>
      <c r="V35" s="57">
        <f>SUM(V4:V34)</f>
        <v>0</v>
      </c>
      <c r="W35" s="56"/>
    </row>
    <row r="36" spans="1:24" ht="18.75" x14ac:dyDescent="0.3">
      <c r="A36" s="1"/>
      <c r="B36" s="12"/>
      <c r="C36" s="2"/>
      <c r="D36" s="25"/>
      <c r="E36" s="25"/>
      <c r="F36" s="26"/>
      <c r="G36" s="25"/>
      <c r="H36" s="25"/>
      <c r="I36" s="25"/>
      <c r="J36" s="25"/>
      <c r="K36" s="27"/>
      <c r="L36" s="27"/>
      <c r="M36" s="25"/>
      <c r="N36" s="28"/>
      <c r="O36" s="33"/>
      <c r="P36" s="34" t="s">
        <v>25</v>
      </c>
      <c r="Q36" s="34">
        <f>V3-1</f>
        <v>44742</v>
      </c>
      <c r="R36" s="35">
        <f>Juni!R37</f>
        <v>0</v>
      </c>
      <c r="S36" s="36" t="s">
        <v>28</v>
      </c>
      <c r="V36" s="58"/>
      <c r="W36" s="58"/>
      <c r="X36" s="20"/>
    </row>
    <row r="37" spans="1:24" ht="19.5" thickBot="1" x14ac:dyDescent="0.35">
      <c r="A37" s="1"/>
      <c r="B37" s="12"/>
      <c r="C37" s="2"/>
      <c r="D37" s="25"/>
      <c r="E37" s="25"/>
      <c r="F37" s="26"/>
      <c r="G37" s="72"/>
      <c r="H37" s="25"/>
      <c r="I37" s="25"/>
      <c r="J37" s="25"/>
      <c r="K37" s="27"/>
      <c r="L37" s="27"/>
      <c r="M37" s="25"/>
      <c r="N37" s="28"/>
      <c r="O37" s="33"/>
      <c r="P37" s="41"/>
      <c r="Q37" s="41" t="s">
        <v>27</v>
      </c>
      <c r="R37" s="42">
        <f>SUM(R35:R36)</f>
        <v>0</v>
      </c>
      <c r="S37" s="43" t="s">
        <v>28</v>
      </c>
      <c r="V37" s="58"/>
      <c r="W37" s="58"/>
      <c r="X37" s="20"/>
    </row>
    <row r="38" spans="1:24" ht="19.5" thickBot="1" x14ac:dyDescent="0.35">
      <c r="A38" s="1"/>
      <c r="B38" s="12"/>
      <c r="C38" s="2"/>
      <c r="D38" s="25"/>
      <c r="E38" s="25"/>
      <c r="F38" s="26"/>
      <c r="G38" s="25"/>
      <c r="H38" s="25"/>
      <c r="I38" s="25"/>
      <c r="J38" s="25"/>
      <c r="K38" s="27"/>
      <c r="L38" s="27"/>
      <c r="M38" s="25"/>
      <c r="N38" s="28"/>
      <c r="O38" s="29"/>
      <c r="P38" s="37"/>
      <c r="Q38" s="38"/>
      <c r="R38" s="39" t="str">
        <f>IF((R37)&gt;0,SUM(R37)/60,TEXT(SUM(-R37)/60,"-[mm]:ss"))</f>
        <v>-00:00</v>
      </c>
      <c r="S38" s="40" t="s">
        <v>29</v>
      </c>
      <c r="V38" s="58"/>
      <c r="W38" s="58"/>
      <c r="X38" s="20"/>
    </row>
    <row r="39" spans="1:24" ht="15.75" thickTop="1" x14ac:dyDescent="0.25">
      <c r="V39" s="58"/>
      <c r="W39" s="58"/>
      <c r="X39" s="20"/>
    </row>
  </sheetData>
  <sheetProtection sheet="1" objects="1" scenarios="1" selectLockedCells="1"/>
  <mergeCells count="5">
    <mergeCell ref="B1:B2"/>
    <mergeCell ref="G2:K2"/>
    <mergeCell ref="M2:R2"/>
    <mergeCell ref="S2:T2"/>
    <mergeCell ref="D3:E3"/>
  </mergeCells>
  <conditionalFormatting sqref="B3">
    <cfRule type="cellIs" dxfId="497" priority="16" operator="equal">
      <formula>1</formula>
    </cfRule>
    <cfRule type="cellIs" dxfId="496" priority="17" operator="equal">
      <formula>2</formula>
    </cfRule>
    <cfRule type="cellIs" dxfId="495" priority="18" operator="equal">
      <formula>3</formula>
    </cfRule>
    <cfRule type="cellIs" dxfId="494" priority="19" operator="equal">
      <formula>4</formula>
    </cfRule>
    <cfRule type="cellIs" dxfId="493" priority="20" operator="equal">
      <formula>5</formula>
    </cfRule>
    <cfRule type="cellIs" dxfId="492" priority="21" operator="equal">
      <formula>6</formula>
    </cfRule>
    <cfRule type="cellIs" dxfId="491" priority="22" operator="equal">
      <formula>7</formula>
    </cfRule>
    <cfRule type="cellIs" dxfId="490" priority="23" operator="equal">
      <formula>8</formula>
    </cfRule>
    <cfRule type="cellIs" dxfId="489" priority="24" operator="equal">
      <formula>9</formula>
    </cfRule>
    <cfRule type="cellIs" dxfId="488" priority="25" operator="equal">
      <formula>10</formula>
    </cfRule>
    <cfRule type="cellIs" dxfId="487" priority="26" operator="equal">
      <formula>11</formula>
    </cfRule>
    <cfRule type="cellIs" dxfId="486" priority="27" operator="equal">
      <formula>12</formula>
    </cfRule>
  </conditionalFormatting>
  <conditionalFormatting sqref="L4:L34">
    <cfRule type="cellIs" dxfId="485" priority="14" operator="greaterThan">
      <formula>0</formula>
    </cfRule>
    <cfRule type="expression" dxfId="484" priority="15">
      <formula>$F4&gt;0</formula>
    </cfRule>
  </conditionalFormatting>
  <conditionalFormatting sqref="F4:F7 F10:F34">
    <cfRule type="cellIs" dxfId="483" priority="12" operator="greaterThan">
      <formula>0</formula>
    </cfRule>
    <cfRule type="expression" dxfId="482" priority="13">
      <formula>$L4&gt;0</formula>
    </cfRule>
  </conditionalFormatting>
  <conditionalFormatting sqref="J4:J34">
    <cfRule type="cellIs" dxfId="481" priority="10" operator="greaterThan">
      <formula>0</formula>
    </cfRule>
    <cfRule type="expression" dxfId="480" priority="11">
      <formula>$I4&gt;0</formula>
    </cfRule>
  </conditionalFormatting>
  <conditionalFormatting sqref="I4:I34">
    <cfRule type="cellIs" dxfId="479" priority="8" operator="greaterThan">
      <formula>0</formula>
    </cfRule>
    <cfRule type="expression" dxfId="478" priority="9">
      <formula>$J4&gt;0</formula>
    </cfRule>
  </conditionalFormatting>
  <conditionalFormatting sqref="G4:G34">
    <cfRule type="cellIs" dxfId="477" priority="6" operator="greaterThan">
      <formula>0</formula>
    </cfRule>
    <cfRule type="expression" dxfId="476" priority="7">
      <formula>$H4&gt;0</formula>
    </cfRule>
  </conditionalFormatting>
  <conditionalFormatting sqref="H4:H34">
    <cfRule type="cellIs" dxfId="475" priority="4" operator="greaterThan">
      <formula>0</formula>
    </cfRule>
    <cfRule type="expression" dxfId="474" priority="5">
      <formula>$G4&gt;0</formula>
    </cfRule>
  </conditionalFormatting>
  <conditionalFormatting sqref="F9">
    <cfRule type="cellIs" dxfId="473" priority="28" operator="greaterThan">
      <formula>0</formula>
    </cfRule>
    <cfRule type="expression" dxfId="472" priority="29">
      <formula>$L8&gt;0</formula>
    </cfRule>
  </conditionalFormatting>
  <conditionalFormatting sqref="D32:E34">
    <cfRule type="expression" dxfId="471" priority="3">
      <formula>$B$4=$E$34</formula>
    </cfRule>
  </conditionalFormatting>
  <conditionalFormatting sqref="D32:E33">
    <cfRule type="expression" dxfId="470" priority="2">
      <formula>$B$4=$E$33</formula>
    </cfRule>
  </conditionalFormatting>
  <conditionalFormatting sqref="D32:E32">
    <cfRule type="expression" dxfId="469" priority="1">
      <formula>$B$4=$E$32</formula>
    </cfRule>
  </conditionalFormatting>
  <dataValidations count="6">
    <dataValidation type="list" allowBlank="1" showInputMessage="1" showErrorMessage="1" sqref="T4:T34">
      <formula1>"Krank, Urlaub"</formula1>
    </dataValidation>
    <dataValidation type="list" allowBlank="1" showInputMessage="1" showErrorMessage="1" sqref="B1">
      <formula1>"2020, 2021, 2022, 2023, 2024, 2025, 2026, 2027, 2028, 2029, 2030"</formula1>
    </dataValidation>
    <dataValidation type="list" allowBlank="1" showInputMessage="1" showErrorMessage="1" sqref="B3">
      <formula1>"1, 2, 3, 4, 5, 6, 7, 8, 9, 10, 11, 12"</formula1>
    </dataValidation>
    <dataValidation type="time" allowBlank="1" showErrorMessage="1" errorTitle="FORMATIERUNGSHINWEIS" error="hh:mm (zb. 08:30)" sqref="G8:J9 F9 F4:J7 F10:J34 L4:N34">
      <formula1>0</formula1>
      <formula2>0.999305555555556</formula2>
    </dataValidation>
    <dataValidation allowBlank="1" showInputMessage="1" showErrorMessage="1" errorTitle="EINGABEHILFE" error="hh:mm (zb. 08:00)" promptTitle="Globale Richtlinie" prompt="hh:mm (zb. 08:00) _x000a_Wenn einzelne Tage abweichen, bitte in Spalte M und N (ausgeblendet) die Zeiten manuell eintragen." sqref="B19"/>
    <dataValidation allowBlank="1" showInputMessage="1" showErrorMessage="1" promptTitle="Pause Gesetzlich Vorgeschrieben" prompt="Erwachsene:_x000a_bis 6 std. - keine Pause_x000a_6 - 9 std. - 30 Minuten_x000a_ab  9 std. - 45 Minuten_x000a__x000a_Minderjährig:_x000a_bis 6 std. - 30 Minuten_x000a_ab  6 std. - 60 Minuten" sqref="B21:B22"/>
  </dataValidations>
  <pageMargins left="0.7" right="0.7" top="0.75" bottom="0.75" header="0.3" footer="0.3"/>
  <pageSetup paperSize="9" scale="4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ÜBERSICHT</vt:lpstr>
      <vt:lpstr>EINSTELLUNGEN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Winter</dc:creator>
  <cp:lastModifiedBy>Winter, Maurice</cp:lastModifiedBy>
  <cp:lastPrinted>2022-10-16T12:13:04Z</cp:lastPrinted>
  <dcterms:created xsi:type="dcterms:W3CDTF">2015-06-05T18:19:34Z</dcterms:created>
  <dcterms:modified xsi:type="dcterms:W3CDTF">2022-12-07T16:01:46Z</dcterms:modified>
</cp:coreProperties>
</file>